
<file path=[Content_Types].xml><?xml version="1.0" encoding="utf-8"?>
<Types xmlns="http://schemas.openxmlformats.org/package/2006/content-type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96" yWindow="588" windowWidth="19836" windowHeight="8148" activeTab="1"/>
  </bookViews>
  <sheets>
    <sheet name="INTRODUCTION" sheetId="1" r:id="rId1"/>
    <sheet name="Moguls Singles" sheetId="2" r:id="rId2"/>
    <sheet name="Moguls Mens Q2" sheetId="3" r:id="rId3"/>
    <sheet name="Moguls Female Q2" sheetId="4" r:id="rId4"/>
    <sheet name="Moguls Final" sheetId="5" r:id="rId5"/>
    <sheet name="Moguls Superfinal" sheetId="6" r:id="rId6"/>
    <sheet name="MogulsDD" sheetId="7" r:id="rId7"/>
    <sheet name="Duals Elimination" sheetId="8" r:id="rId8"/>
    <sheet name="Mens Duals 16" sheetId="9" r:id="rId9"/>
    <sheet name="Women Duals 8" sheetId="10" r:id="rId10"/>
    <sheet name="Race Rules" sheetId="11" r:id="rId11"/>
  </sheets>
  <definedNames>
    <definedName name="_GoBack" localSheetId="10">'Race Rules'!$A$31</definedName>
  </definedNames>
  <calcPr calcId="124519"/>
</workbook>
</file>

<file path=xl/calcChain.xml><?xml version="1.0" encoding="utf-8"?>
<calcChain xmlns="http://schemas.openxmlformats.org/spreadsheetml/2006/main">
  <c r="D33" i="10"/>
  <c r="C33"/>
  <c r="B33"/>
  <c r="D32"/>
  <c r="C32"/>
  <c r="B32"/>
  <c r="I32" s="1"/>
  <c r="D31"/>
  <c r="C31"/>
  <c r="B31"/>
  <c r="I31" s="1"/>
  <c r="D30"/>
  <c r="C30"/>
  <c r="B30"/>
  <c r="N29"/>
  <c r="I29"/>
  <c r="D29"/>
  <c r="C29"/>
  <c r="B29"/>
  <c r="N28"/>
  <c r="I28"/>
  <c r="D28"/>
  <c r="C28"/>
  <c r="B28"/>
  <c r="I30" s="1"/>
  <c r="S27"/>
  <c r="O27"/>
  <c r="N27"/>
  <c r="I27"/>
  <c r="D27"/>
  <c r="C27"/>
  <c r="B27"/>
  <c r="I33" s="1"/>
  <c r="T26"/>
  <c r="S26"/>
  <c r="O26"/>
  <c r="N26"/>
  <c r="D26"/>
  <c r="C26"/>
  <c r="B26"/>
  <c r="T32" s="1"/>
  <c r="J20"/>
  <c r="I20"/>
  <c r="U19"/>
  <c r="T19"/>
  <c r="J19"/>
  <c r="I19"/>
  <c r="T18"/>
  <c r="I18"/>
  <c r="J18" s="1"/>
  <c r="K17"/>
  <c r="I17"/>
  <c r="J17" s="1"/>
  <c r="P16"/>
  <c r="N16"/>
  <c r="O16" s="1"/>
  <c r="I16"/>
  <c r="J16" s="1"/>
  <c r="N15"/>
  <c r="O15" s="1"/>
  <c r="K15"/>
  <c r="J15"/>
  <c r="I15"/>
  <c r="S14"/>
  <c r="T14" s="1"/>
  <c r="O14"/>
  <c r="N14"/>
  <c r="I14"/>
  <c r="J14" s="1"/>
  <c r="U13"/>
  <c r="S13"/>
  <c r="T13" s="1"/>
  <c r="P13"/>
  <c r="O13"/>
  <c r="N13"/>
  <c r="I13"/>
  <c r="J13" s="1"/>
  <c r="J49" i="9"/>
  <c r="I49"/>
  <c r="K48"/>
  <c r="I48"/>
  <c r="J48" s="1"/>
  <c r="K47"/>
  <c r="I47"/>
  <c r="J47" s="1"/>
  <c r="J46"/>
  <c r="I46"/>
  <c r="I45"/>
  <c r="J45" s="1"/>
  <c r="K44"/>
  <c r="I44"/>
  <c r="J44" s="1"/>
  <c r="I43"/>
  <c r="J43" s="1"/>
  <c r="K42"/>
  <c r="I42"/>
  <c r="J42" s="1"/>
  <c r="O41"/>
  <c r="N41"/>
  <c r="I41"/>
  <c r="J41" s="1"/>
  <c r="Y40"/>
  <c r="P40"/>
  <c r="N40"/>
  <c r="O40" s="1"/>
  <c r="J40"/>
  <c r="I40"/>
  <c r="Z39"/>
  <c r="Y39"/>
  <c r="P39"/>
  <c r="N39"/>
  <c r="O39" s="1"/>
  <c r="K39"/>
  <c r="J39"/>
  <c r="I39"/>
  <c r="N38"/>
  <c r="O38" s="1"/>
  <c r="J38"/>
  <c r="I38"/>
  <c r="S37"/>
  <c r="T37" s="1"/>
  <c r="P37"/>
  <c r="N37"/>
  <c r="O37" s="1"/>
  <c r="K37"/>
  <c r="J37"/>
  <c r="I37"/>
  <c r="U36"/>
  <c r="S36"/>
  <c r="T36" s="1"/>
  <c r="N36"/>
  <c r="O36" s="1"/>
  <c r="I36"/>
  <c r="J36" s="1"/>
  <c r="Z35"/>
  <c r="X35"/>
  <c r="Y35" s="1"/>
  <c r="U35"/>
  <c r="S35"/>
  <c r="T35" s="1"/>
  <c r="P35"/>
  <c r="O35"/>
  <c r="N35"/>
  <c r="I35"/>
  <c r="J35" s="1"/>
  <c r="Y34"/>
  <c r="X34"/>
  <c r="S34"/>
  <c r="T34" s="1"/>
  <c r="O34"/>
  <c r="N34"/>
  <c r="I34"/>
  <c r="J34" s="1"/>
  <c r="I28"/>
  <c r="D28"/>
  <c r="C28"/>
  <c r="B28"/>
  <c r="D27"/>
  <c r="C27"/>
  <c r="B27"/>
  <c r="I27" s="1"/>
  <c r="I26"/>
  <c r="D26"/>
  <c r="C26"/>
  <c r="B26"/>
  <c r="I25"/>
  <c r="D25"/>
  <c r="C25"/>
  <c r="B25"/>
  <c r="I24"/>
  <c r="I23"/>
  <c r="I22"/>
  <c r="I21"/>
  <c r="N20"/>
  <c r="I20"/>
  <c r="N19"/>
  <c r="I19"/>
  <c r="N18"/>
  <c r="I18"/>
  <c r="N17"/>
  <c r="I17"/>
  <c r="S16"/>
  <c r="N16"/>
  <c r="I16"/>
  <c r="S15"/>
  <c r="N15"/>
  <c r="I15"/>
  <c r="X14"/>
  <c r="S14"/>
  <c r="N14"/>
  <c r="I14"/>
  <c r="X13"/>
  <c r="S13"/>
  <c r="N13"/>
  <c r="I13"/>
  <c r="T140" i="8"/>
  <c r="T139"/>
  <c r="T138"/>
  <c r="T137"/>
  <c r="T136"/>
  <c r="T135"/>
  <c r="T134"/>
  <c r="T133"/>
  <c r="T132"/>
  <c r="T131"/>
  <c r="T130"/>
  <c r="T129"/>
  <c r="T128"/>
  <c r="T127"/>
  <c r="T126"/>
  <c r="T125"/>
  <c r="T124"/>
  <c r="T123"/>
  <c r="T122"/>
  <c r="T121"/>
  <c r="T120"/>
  <c r="T119"/>
  <c r="T118"/>
  <c r="T117"/>
  <c r="T116"/>
  <c r="T115"/>
  <c r="T114"/>
  <c r="T113"/>
  <c r="T112"/>
  <c r="T111"/>
  <c r="T110"/>
  <c r="T109"/>
  <c r="T108"/>
  <c r="T107"/>
  <c r="T106"/>
  <c r="T105"/>
  <c r="T104"/>
  <c r="T103"/>
  <c r="T102"/>
  <c r="T101"/>
  <c r="T100"/>
  <c r="T99"/>
  <c r="T98"/>
  <c r="T97"/>
  <c r="T96"/>
  <c r="T95"/>
  <c r="T94"/>
  <c r="T93"/>
  <c r="T92"/>
  <c r="T91"/>
  <c r="T90"/>
  <c r="T89"/>
  <c r="T88"/>
  <c r="T87"/>
  <c r="T86"/>
  <c r="T85"/>
  <c r="T84"/>
  <c r="T83"/>
  <c r="T82"/>
  <c r="T81"/>
  <c r="T80"/>
  <c r="T79"/>
  <c r="T78"/>
  <c r="T77"/>
  <c r="T76"/>
  <c r="T75"/>
  <c r="T74"/>
  <c r="T73"/>
  <c r="T72"/>
  <c r="T71"/>
  <c r="T70"/>
  <c r="T69"/>
  <c r="T68"/>
  <c r="T67"/>
  <c r="T66"/>
  <c r="T65"/>
  <c r="T64"/>
  <c r="T63"/>
  <c r="T62"/>
  <c r="T61"/>
  <c r="T60"/>
  <c r="T59"/>
  <c r="T58"/>
  <c r="T57"/>
  <c r="T56"/>
  <c r="T55"/>
  <c r="T54"/>
  <c r="T53"/>
  <c r="T52"/>
  <c r="T51"/>
  <c r="T50"/>
  <c r="T49"/>
  <c r="T48"/>
  <c r="T47"/>
  <c r="T46"/>
  <c r="T45"/>
  <c r="T44"/>
  <c r="T43"/>
  <c r="T42"/>
  <c r="T41"/>
  <c r="T37"/>
  <c r="T36"/>
  <c r="T35"/>
  <c r="T34"/>
  <c r="T33"/>
  <c r="T32"/>
  <c r="T31"/>
  <c r="T30"/>
  <c r="T29"/>
  <c r="T28"/>
  <c r="T27"/>
  <c r="E27" i="9" s="1"/>
  <c r="T26" i="8"/>
  <c r="T25"/>
  <c r="T24"/>
  <c r="T23"/>
  <c r="T22"/>
  <c r="T21"/>
  <c r="T20"/>
  <c r="T19"/>
  <c r="T18"/>
  <c r="T17"/>
  <c r="T16"/>
  <c r="T15"/>
  <c r="T14"/>
  <c r="A14" s="1"/>
  <c r="T13"/>
  <c r="T140" i="6"/>
  <c r="T139"/>
  <c r="T138"/>
  <c r="T137"/>
  <c r="T136"/>
  <c r="T135"/>
  <c r="T134"/>
  <c r="T133"/>
  <c r="T132"/>
  <c r="T131"/>
  <c r="T130"/>
  <c r="T129"/>
  <c r="T128"/>
  <c r="T127"/>
  <c r="T126"/>
  <c r="T125"/>
  <c r="T124"/>
  <c r="T123"/>
  <c r="T122"/>
  <c r="T121"/>
  <c r="T120"/>
  <c r="T119"/>
  <c r="T118"/>
  <c r="T117"/>
  <c r="T116"/>
  <c r="T115"/>
  <c r="T114"/>
  <c r="T113"/>
  <c r="T112"/>
  <c r="T111"/>
  <c r="T110"/>
  <c r="T109"/>
  <c r="T108"/>
  <c r="T107"/>
  <c r="T106"/>
  <c r="T105"/>
  <c r="T104"/>
  <c r="T103"/>
  <c r="T102"/>
  <c r="T101"/>
  <c r="T100"/>
  <c r="T99"/>
  <c r="T98"/>
  <c r="T97"/>
  <c r="T96"/>
  <c r="T95"/>
  <c r="T94"/>
  <c r="T93"/>
  <c r="T92"/>
  <c r="T91"/>
  <c r="T90"/>
  <c r="T89"/>
  <c r="A89" s="1"/>
  <c r="T88"/>
  <c r="T87"/>
  <c r="T86"/>
  <c r="T85"/>
  <c r="A85" s="1"/>
  <c r="T84"/>
  <c r="T83"/>
  <c r="T82"/>
  <c r="T81"/>
  <c r="A81" s="1"/>
  <c r="T80"/>
  <c r="T79"/>
  <c r="T78"/>
  <c r="T77"/>
  <c r="A77" s="1"/>
  <c r="T76"/>
  <c r="T75"/>
  <c r="T74"/>
  <c r="T73"/>
  <c r="A73" s="1"/>
  <c r="T72"/>
  <c r="T71"/>
  <c r="T70"/>
  <c r="T69"/>
  <c r="A69" s="1"/>
  <c r="T68"/>
  <c r="T67"/>
  <c r="T66"/>
  <c r="T65"/>
  <c r="A65" s="1"/>
  <c r="T64"/>
  <c r="T63"/>
  <c r="T62"/>
  <c r="T61"/>
  <c r="A61" s="1"/>
  <c r="T60"/>
  <c r="T59"/>
  <c r="T58"/>
  <c r="T57"/>
  <c r="A57" s="1"/>
  <c r="T56"/>
  <c r="T55"/>
  <c r="T54"/>
  <c r="T53"/>
  <c r="A53" s="1"/>
  <c r="T52"/>
  <c r="T51"/>
  <c r="T50"/>
  <c r="T49"/>
  <c r="A49" s="1"/>
  <c r="T48"/>
  <c r="T47"/>
  <c r="T46"/>
  <c r="T45"/>
  <c r="A45" s="1"/>
  <c r="T44"/>
  <c r="T43"/>
  <c r="T42"/>
  <c r="T41"/>
  <c r="A41" s="1"/>
  <c r="T37"/>
  <c r="T36"/>
  <c r="T35"/>
  <c r="T34"/>
  <c r="A34" s="1"/>
  <c r="T33"/>
  <c r="T32"/>
  <c r="T31"/>
  <c r="T30"/>
  <c r="A30" s="1"/>
  <c r="T29"/>
  <c r="T28"/>
  <c r="T27"/>
  <c r="T26"/>
  <c r="A26" s="1"/>
  <c r="T25"/>
  <c r="T24"/>
  <c r="T23"/>
  <c r="T22"/>
  <c r="A22" s="1"/>
  <c r="T21"/>
  <c r="T20"/>
  <c r="T19"/>
  <c r="T18"/>
  <c r="A18" s="1"/>
  <c r="T17"/>
  <c r="T16"/>
  <c r="T15"/>
  <c r="T14"/>
  <c r="A14" s="1"/>
  <c r="T13"/>
  <c r="T140" i="5"/>
  <c r="T139"/>
  <c r="T138"/>
  <c r="A138" s="1"/>
  <c r="T137"/>
  <c r="T136"/>
  <c r="T135"/>
  <c r="T134"/>
  <c r="A134" s="1"/>
  <c r="T133"/>
  <c r="T132"/>
  <c r="T131"/>
  <c r="T130"/>
  <c r="A130" s="1"/>
  <c r="T129"/>
  <c r="T128"/>
  <c r="T127"/>
  <c r="T126"/>
  <c r="A126" s="1"/>
  <c r="T125"/>
  <c r="T124"/>
  <c r="T123"/>
  <c r="T122"/>
  <c r="A122" s="1"/>
  <c r="T121"/>
  <c r="T120"/>
  <c r="T119"/>
  <c r="T118"/>
  <c r="A118" s="1"/>
  <c r="T117"/>
  <c r="T116"/>
  <c r="T115"/>
  <c r="T114"/>
  <c r="A114" s="1"/>
  <c r="T113"/>
  <c r="T112"/>
  <c r="T111"/>
  <c r="T110"/>
  <c r="A110" s="1"/>
  <c r="T109"/>
  <c r="T108"/>
  <c r="T107"/>
  <c r="T106"/>
  <c r="A106" s="1"/>
  <c r="T105"/>
  <c r="T104"/>
  <c r="T103"/>
  <c r="T102"/>
  <c r="A102" s="1"/>
  <c r="T101"/>
  <c r="T100"/>
  <c r="T99"/>
  <c r="T98"/>
  <c r="A98" s="1"/>
  <c r="T97"/>
  <c r="T96"/>
  <c r="T95"/>
  <c r="T94"/>
  <c r="A94" s="1"/>
  <c r="T93"/>
  <c r="T92"/>
  <c r="T91"/>
  <c r="T90"/>
  <c r="A90" s="1"/>
  <c r="T89"/>
  <c r="T88"/>
  <c r="T87"/>
  <c r="T86"/>
  <c r="A86" s="1"/>
  <c r="T85"/>
  <c r="T84"/>
  <c r="T83"/>
  <c r="T82"/>
  <c r="A82" s="1"/>
  <c r="T81"/>
  <c r="T80"/>
  <c r="T79"/>
  <c r="T78"/>
  <c r="A78" s="1"/>
  <c r="T77"/>
  <c r="T76"/>
  <c r="T75"/>
  <c r="T74"/>
  <c r="A74" s="1"/>
  <c r="T73"/>
  <c r="T72"/>
  <c r="T71"/>
  <c r="T70"/>
  <c r="A70" s="1"/>
  <c r="T69"/>
  <c r="T68"/>
  <c r="T67"/>
  <c r="T66"/>
  <c r="A66" s="1"/>
  <c r="T65"/>
  <c r="T64"/>
  <c r="T63"/>
  <c r="T62"/>
  <c r="A62" s="1"/>
  <c r="T61"/>
  <c r="T60"/>
  <c r="T59"/>
  <c r="T58"/>
  <c r="A58" s="1"/>
  <c r="T57"/>
  <c r="T56"/>
  <c r="T55"/>
  <c r="T54"/>
  <c r="A54" s="1"/>
  <c r="T53"/>
  <c r="T52"/>
  <c r="T51"/>
  <c r="T50"/>
  <c r="A50" s="1"/>
  <c r="T49"/>
  <c r="T48"/>
  <c r="T47"/>
  <c r="T46"/>
  <c r="A46" s="1"/>
  <c r="T45"/>
  <c r="T44"/>
  <c r="T43"/>
  <c r="T42"/>
  <c r="A42" s="1"/>
  <c r="T41"/>
  <c r="A41" s="1"/>
  <c r="T37"/>
  <c r="T36"/>
  <c r="T35"/>
  <c r="A35" s="1"/>
  <c r="T34"/>
  <c r="T33"/>
  <c r="T32"/>
  <c r="T31"/>
  <c r="A31" s="1"/>
  <c r="T30"/>
  <c r="T29"/>
  <c r="T28"/>
  <c r="T27"/>
  <c r="A27" s="1"/>
  <c r="T26"/>
  <c r="T25"/>
  <c r="T24"/>
  <c r="T23"/>
  <c r="A23" s="1"/>
  <c r="T22"/>
  <c r="T21"/>
  <c r="T20"/>
  <c r="T19"/>
  <c r="A19" s="1"/>
  <c r="T18"/>
  <c r="T17"/>
  <c r="T16"/>
  <c r="T15"/>
  <c r="A15" s="1"/>
  <c r="T14"/>
  <c r="A14" s="1"/>
  <c r="T13"/>
  <c r="A37" s="1"/>
  <c r="T140" i="4"/>
  <c r="T139"/>
  <c r="A139" s="1"/>
  <c r="T138"/>
  <c r="T137"/>
  <c r="T136"/>
  <c r="T135"/>
  <c r="A135" s="1"/>
  <c r="T134"/>
  <c r="T133"/>
  <c r="T132"/>
  <c r="T131"/>
  <c r="A131" s="1"/>
  <c r="T130"/>
  <c r="T129"/>
  <c r="T128"/>
  <c r="T127"/>
  <c r="A127" s="1"/>
  <c r="T126"/>
  <c r="T125"/>
  <c r="T124"/>
  <c r="T123"/>
  <c r="A123" s="1"/>
  <c r="T122"/>
  <c r="T121"/>
  <c r="T120"/>
  <c r="T119"/>
  <c r="A119" s="1"/>
  <c r="T118"/>
  <c r="T117"/>
  <c r="T116"/>
  <c r="T115"/>
  <c r="A115" s="1"/>
  <c r="T114"/>
  <c r="T113"/>
  <c r="T112"/>
  <c r="T111"/>
  <c r="A111" s="1"/>
  <c r="T110"/>
  <c r="T109"/>
  <c r="T108"/>
  <c r="T107"/>
  <c r="A107" s="1"/>
  <c r="T106"/>
  <c r="T105"/>
  <c r="T104"/>
  <c r="T103"/>
  <c r="A103" s="1"/>
  <c r="T102"/>
  <c r="T101"/>
  <c r="T100"/>
  <c r="T99"/>
  <c r="A99" s="1"/>
  <c r="T98"/>
  <c r="T97"/>
  <c r="T96"/>
  <c r="T95"/>
  <c r="A95" s="1"/>
  <c r="T94"/>
  <c r="T93"/>
  <c r="T92"/>
  <c r="T91"/>
  <c r="A91" s="1"/>
  <c r="T90"/>
  <c r="T89"/>
  <c r="T88"/>
  <c r="T87"/>
  <c r="A87" s="1"/>
  <c r="T86"/>
  <c r="T85"/>
  <c r="T84"/>
  <c r="T83"/>
  <c r="A83" s="1"/>
  <c r="T82"/>
  <c r="T81"/>
  <c r="T80"/>
  <c r="T79"/>
  <c r="A79" s="1"/>
  <c r="T78"/>
  <c r="T77"/>
  <c r="T76"/>
  <c r="T75"/>
  <c r="A75" s="1"/>
  <c r="T74"/>
  <c r="T73"/>
  <c r="T72"/>
  <c r="T71"/>
  <c r="A71" s="1"/>
  <c r="T70"/>
  <c r="T69"/>
  <c r="T68"/>
  <c r="T67"/>
  <c r="A67" s="1"/>
  <c r="T66"/>
  <c r="T65"/>
  <c r="T64"/>
  <c r="T63"/>
  <c r="A63" s="1"/>
  <c r="T62"/>
  <c r="T61"/>
  <c r="T60"/>
  <c r="T59"/>
  <c r="A59" s="1"/>
  <c r="T58"/>
  <c r="T57"/>
  <c r="T56"/>
  <c r="T55"/>
  <c r="A55" s="1"/>
  <c r="T54"/>
  <c r="T53"/>
  <c r="T52"/>
  <c r="T51"/>
  <c r="A51" s="1"/>
  <c r="T50"/>
  <c r="T49"/>
  <c r="T48"/>
  <c r="T47"/>
  <c r="A47" s="1"/>
  <c r="T46"/>
  <c r="T45"/>
  <c r="T44"/>
  <c r="T43"/>
  <c r="A43" s="1"/>
  <c r="T42"/>
  <c r="A42" s="1"/>
  <c r="T41"/>
  <c r="A137" s="1"/>
  <c r="T37"/>
  <c r="T36"/>
  <c r="A36" s="1"/>
  <c r="T35"/>
  <c r="T34"/>
  <c r="T33"/>
  <c r="T32"/>
  <c r="T31"/>
  <c r="T30"/>
  <c r="T29"/>
  <c r="T28"/>
  <c r="T27"/>
  <c r="T26"/>
  <c r="T25"/>
  <c r="T24"/>
  <c r="T23"/>
  <c r="T22"/>
  <c r="T21"/>
  <c r="T20"/>
  <c r="T19"/>
  <c r="T18"/>
  <c r="T17"/>
  <c r="T16"/>
  <c r="T15"/>
  <c r="T14"/>
  <c r="T13"/>
  <c r="T140" i="3"/>
  <c r="T139"/>
  <c r="T138"/>
  <c r="T137"/>
  <c r="T136"/>
  <c r="T135"/>
  <c r="T134"/>
  <c r="T133"/>
  <c r="T132"/>
  <c r="T131"/>
  <c r="T130"/>
  <c r="T129"/>
  <c r="T128"/>
  <c r="T127"/>
  <c r="T126"/>
  <c r="T125"/>
  <c r="T124"/>
  <c r="T123"/>
  <c r="T122"/>
  <c r="T121"/>
  <c r="T120"/>
  <c r="T119"/>
  <c r="T118"/>
  <c r="T117"/>
  <c r="T116"/>
  <c r="T115"/>
  <c r="T114"/>
  <c r="T113"/>
  <c r="T112"/>
  <c r="T111"/>
  <c r="T110"/>
  <c r="T109"/>
  <c r="T108"/>
  <c r="T107"/>
  <c r="T106"/>
  <c r="T105"/>
  <c r="T104"/>
  <c r="T103"/>
  <c r="T102"/>
  <c r="T101"/>
  <c r="T100"/>
  <c r="T99"/>
  <c r="T98"/>
  <c r="T97"/>
  <c r="T96"/>
  <c r="T95"/>
  <c r="T94"/>
  <c r="T93"/>
  <c r="T92"/>
  <c r="T91"/>
  <c r="T90"/>
  <c r="T89"/>
  <c r="T88"/>
  <c r="T87"/>
  <c r="T86"/>
  <c r="T85"/>
  <c r="T84"/>
  <c r="T83"/>
  <c r="T82"/>
  <c r="T81"/>
  <c r="T80"/>
  <c r="T79"/>
  <c r="T78"/>
  <c r="T77"/>
  <c r="T76"/>
  <c r="T75"/>
  <c r="T74"/>
  <c r="T73"/>
  <c r="T72"/>
  <c r="T71"/>
  <c r="T70"/>
  <c r="T69"/>
  <c r="T68"/>
  <c r="T67"/>
  <c r="T66"/>
  <c r="T65"/>
  <c r="T64"/>
  <c r="T63"/>
  <c r="T62"/>
  <c r="T61"/>
  <c r="T60"/>
  <c r="T59"/>
  <c r="T58"/>
  <c r="T57"/>
  <c r="T56"/>
  <c r="T55"/>
  <c r="T54"/>
  <c r="T53"/>
  <c r="T52"/>
  <c r="T51"/>
  <c r="T50"/>
  <c r="T49"/>
  <c r="T48"/>
  <c r="T47"/>
  <c r="T46"/>
  <c r="T45"/>
  <c r="T44"/>
  <c r="T43"/>
  <c r="T42"/>
  <c r="A42" s="1"/>
  <c r="T41"/>
  <c r="T37"/>
  <c r="T36"/>
  <c r="T35"/>
  <c r="T34"/>
  <c r="T33"/>
  <c r="T32"/>
  <c r="T31"/>
  <c r="T30"/>
  <c r="T29"/>
  <c r="T28"/>
  <c r="T27"/>
  <c r="T26"/>
  <c r="T25"/>
  <c r="T24"/>
  <c r="T23"/>
  <c r="T22"/>
  <c r="T21"/>
  <c r="T20"/>
  <c r="T19"/>
  <c r="T18"/>
  <c r="T17"/>
  <c r="T16"/>
  <c r="T15"/>
  <c r="A15" s="1"/>
  <c r="T14"/>
  <c r="T13"/>
  <c r="T140" i="2"/>
  <c r="T139"/>
  <c r="T138"/>
  <c r="T137"/>
  <c r="T136"/>
  <c r="T135"/>
  <c r="T134"/>
  <c r="T133"/>
  <c r="T132"/>
  <c r="T131"/>
  <c r="T130"/>
  <c r="T129"/>
  <c r="T128"/>
  <c r="T127"/>
  <c r="T126"/>
  <c r="T125"/>
  <c r="T124"/>
  <c r="T123"/>
  <c r="T122"/>
  <c r="T121"/>
  <c r="T120"/>
  <c r="T119"/>
  <c r="T118"/>
  <c r="T117"/>
  <c r="T116"/>
  <c r="T115"/>
  <c r="T114"/>
  <c r="T113"/>
  <c r="T112"/>
  <c r="T111"/>
  <c r="T110"/>
  <c r="T109"/>
  <c r="T108"/>
  <c r="T107"/>
  <c r="T106"/>
  <c r="T105"/>
  <c r="T104"/>
  <c r="T103"/>
  <c r="T102"/>
  <c r="T101"/>
  <c r="T100"/>
  <c r="T99"/>
  <c r="T98"/>
  <c r="T97"/>
  <c r="T96"/>
  <c r="T95"/>
  <c r="T94"/>
  <c r="T93"/>
  <c r="T92"/>
  <c r="T91"/>
  <c r="T90"/>
  <c r="T89"/>
  <c r="T88"/>
  <c r="T87"/>
  <c r="T86"/>
  <c r="T85"/>
  <c r="T84"/>
  <c r="T83"/>
  <c r="T82"/>
  <c r="T81"/>
  <c r="T80"/>
  <c r="T79"/>
  <c r="T78"/>
  <c r="T77"/>
  <c r="T76"/>
  <c r="T75"/>
  <c r="T74"/>
  <c r="T73"/>
  <c r="T72"/>
  <c r="T71"/>
  <c r="T70"/>
  <c r="T69"/>
  <c r="T68"/>
  <c r="T67"/>
  <c r="T66"/>
  <c r="T65"/>
  <c r="T64"/>
  <c r="T63"/>
  <c r="T62"/>
  <c r="T61"/>
  <c r="T60"/>
  <c r="T59"/>
  <c r="T58"/>
  <c r="T57"/>
  <c r="T56"/>
  <c r="T55"/>
  <c r="T54"/>
  <c r="T53"/>
  <c r="T52"/>
  <c r="T51"/>
  <c r="T50"/>
  <c r="T49"/>
  <c r="T48"/>
  <c r="T47"/>
  <c r="T46"/>
  <c r="T45"/>
  <c r="T44"/>
  <c r="T43"/>
  <c r="A43" s="1"/>
  <c r="T42"/>
  <c r="T41"/>
  <c r="T37"/>
  <c r="T36"/>
  <c r="T35"/>
  <c r="T34"/>
  <c r="T33"/>
  <c r="T32"/>
  <c r="T31"/>
  <c r="T30"/>
  <c r="T29"/>
  <c r="T28"/>
  <c r="T27"/>
  <c r="T26"/>
  <c r="T25"/>
  <c r="T24"/>
  <c r="A24" s="1"/>
  <c r="T23"/>
  <c r="A23" s="1"/>
  <c r="T22"/>
  <c r="T21"/>
  <c r="A21" s="1"/>
  <c r="T20"/>
  <c r="T19"/>
  <c r="A19" s="1"/>
  <c r="T18"/>
  <c r="T17"/>
  <c r="A17" s="1"/>
  <c r="T16"/>
  <c r="T15"/>
  <c r="A15" s="1"/>
  <c r="T14"/>
  <c r="T13"/>
  <c r="A13" s="1"/>
  <c r="A30" i="4" l="1"/>
  <c r="A13"/>
  <c r="A32" i="2"/>
  <c r="A51"/>
  <c r="A63"/>
  <c r="A75"/>
  <c r="A87"/>
  <c r="A99"/>
  <c r="A111"/>
  <c r="A123"/>
  <c r="A135"/>
  <c r="A19" i="3"/>
  <c r="A27"/>
  <c r="A46"/>
  <c r="A58"/>
  <c r="A70"/>
  <c r="A82"/>
  <c r="A94"/>
  <c r="A102"/>
  <c r="A110"/>
  <c r="A118"/>
  <c r="A126"/>
  <c r="A14" i="4"/>
  <c r="A94" i="2"/>
  <c r="A98"/>
  <c r="A102"/>
  <c r="A106"/>
  <c r="A110"/>
  <c r="A114"/>
  <c r="A118"/>
  <c r="A122"/>
  <c r="A126"/>
  <c r="A130"/>
  <c r="A134"/>
  <c r="A138"/>
  <c r="A14" i="3"/>
  <c r="A18"/>
  <c r="A22"/>
  <c r="A26"/>
  <c r="A30"/>
  <c r="A34"/>
  <c r="A41"/>
  <c r="A45"/>
  <c r="A49"/>
  <c r="A53"/>
  <c r="A57"/>
  <c r="A61"/>
  <c r="A65"/>
  <c r="A69"/>
  <c r="A73"/>
  <c r="A77"/>
  <c r="A81"/>
  <c r="A85"/>
  <c r="A89"/>
  <c r="A93"/>
  <c r="A97"/>
  <c r="A101"/>
  <c r="A105"/>
  <c r="A109"/>
  <c r="A113"/>
  <c r="A117"/>
  <c r="A121"/>
  <c r="A125"/>
  <c r="A129"/>
  <c r="A133"/>
  <c r="A137"/>
  <c r="A17" i="4"/>
  <c r="A21"/>
  <c r="A28"/>
  <c r="A32"/>
  <c r="A16" i="2"/>
  <c r="A22"/>
  <c r="A47"/>
  <c r="A59"/>
  <c r="A71"/>
  <c r="A83"/>
  <c r="A103"/>
  <c r="A115"/>
  <c r="A127"/>
  <c r="A139"/>
  <c r="A54" i="3"/>
  <c r="A66"/>
  <c r="A78"/>
  <c r="A90"/>
  <c r="A31" i="2"/>
  <c r="A46"/>
  <c r="A50"/>
  <c r="A58"/>
  <c r="A66"/>
  <c r="A74"/>
  <c r="A82"/>
  <c r="A86"/>
  <c r="A26"/>
  <c r="A30"/>
  <c r="A34"/>
  <c r="A41"/>
  <c r="A45"/>
  <c r="A49"/>
  <c r="A53"/>
  <c r="A57"/>
  <c r="A61"/>
  <c r="A65"/>
  <c r="A69"/>
  <c r="A73"/>
  <c r="A77"/>
  <c r="A81"/>
  <c r="A85"/>
  <c r="A89"/>
  <c r="A93"/>
  <c r="A97"/>
  <c r="A101"/>
  <c r="A105"/>
  <c r="A109"/>
  <c r="A113"/>
  <c r="A117"/>
  <c r="A121"/>
  <c r="A125"/>
  <c r="A129"/>
  <c r="A133"/>
  <c r="A137"/>
  <c r="A13" i="3"/>
  <c r="A17"/>
  <c r="A21"/>
  <c r="A25"/>
  <c r="A29"/>
  <c r="A33"/>
  <c r="A37"/>
  <c r="A44"/>
  <c r="A48"/>
  <c r="A52"/>
  <c r="A56"/>
  <c r="A60"/>
  <c r="A64"/>
  <c r="A68"/>
  <c r="A72"/>
  <c r="A76"/>
  <c r="A80"/>
  <c r="A84"/>
  <c r="A88"/>
  <c r="A92"/>
  <c r="A96"/>
  <c r="A100"/>
  <c r="A104"/>
  <c r="A108"/>
  <c r="A112"/>
  <c r="A116"/>
  <c r="A120"/>
  <c r="A124"/>
  <c r="A128"/>
  <c r="A132"/>
  <c r="A136"/>
  <c r="A140"/>
  <c r="A16" i="4"/>
  <c r="A20"/>
  <c r="A24"/>
  <c r="A31"/>
  <c r="A14" i="2"/>
  <c r="A18"/>
  <c r="A20"/>
  <c r="A28"/>
  <c r="A36"/>
  <c r="A55"/>
  <c r="A67"/>
  <c r="A79"/>
  <c r="A91"/>
  <c r="A95"/>
  <c r="A107"/>
  <c r="A119"/>
  <c r="A131"/>
  <c r="A23" i="3"/>
  <c r="A31"/>
  <c r="A35"/>
  <c r="A50"/>
  <c r="A62"/>
  <c r="A74"/>
  <c r="A86"/>
  <c r="A98"/>
  <c r="A106"/>
  <c r="A114"/>
  <c r="A122"/>
  <c r="A130"/>
  <c r="A134"/>
  <c r="A138"/>
  <c r="A18" i="4"/>
  <c r="A22"/>
  <c r="A26"/>
  <c r="A27" i="2"/>
  <c r="A35"/>
  <c r="A42"/>
  <c r="A54"/>
  <c r="A62"/>
  <c r="A70"/>
  <c r="A78"/>
  <c r="A90"/>
  <c r="A25"/>
  <c r="A29"/>
  <c r="A33"/>
  <c r="A37"/>
  <c r="A44"/>
  <c r="A48"/>
  <c r="A52"/>
  <c r="A56"/>
  <c r="A60"/>
  <c r="A64"/>
  <c r="A68"/>
  <c r="A72"/>
  <c r="A76"/>
  <c r="A80"/>
  <c r="A84"/>
  <c r="A88"/>
  <c r="A92"/>
  <c r="A96"/>
  <c r="A100"/>
  <c r="A104"/>
  <c r="A108"/>
  <c r="A112"/>
  <c r="A116"/>
  <c r="A120"/>
  <c r="A124"/>
  <c r="A128"/>
  <c r="A132"/>
  <c r="A136"/>
  <c r="A140"/>
  <c r="A16" i="3"/>
  <c r="A20"/>
  <c r="A24"/>
  <c r="A28"/>
  <c r="A32"/>
  <c r="A36"/>
  <c r="A43"/>
  <c r="A47"/>
  <c r="A51"/>
  <c r="A55"/>
  <c r="A59"/>
  <c r="A63"/>
  <c r="A67"/>
  <c r="A71"/>
  <c r="A75"/>
  <c r="A79"/>
  <c r="A83"/>
  <c r="A87"/>
  <c r="A91"/>
  <c r="A95"/>
  <c r="A99"/>
  <c r="A103"/>
  <c r="A107"/>
  <c r="A111"/>
  <c r="A115"/>
  <c r="A119"/>
  <c r="A123"/>
  <c r="A127"/>
  <c r="A131"/>
  <c r="A135"/>
  <c r="A139"/>
  <c r="A15" i="4"/>
  <c r="A19"/>
  <c r="A23"/>
  <c r="A34"/>
  <c r="A26" i="8"/>
  <c r="E26" i="9"/>
  <c r="A41" i="8"/>
  <c r="E26" i="10"/>
  <c r="A45" i="8"/>
  <c r="E30" i="10"/>
  <c r="A45" i="4"/>
  <c r="A50"/>
  <c r="A53"/>
  <c r="A58"/>
  <c r="A61"/>
  <c r="A66"/>
  <c r="A69"/>
  <c r="A74"/>
  <c r="A77"/>
  <c r="A82"/>
  <c r="A85"/>
  <c r="A90"/>
  <c r="A93"/>
  <c r="A98"/>
  <c r="A101"/>
  <c r="A106"/>
  <c r="A109"/>
  <c r="A114"/>
  <c r="A117"/>
  <c r="A122"/>
  <c r="A125"/>
  <c r="A130"/>
  <c r="A133"/>
  <c r="A138"/>
  <c r="A13" i="5"/>
  <c r="A18"/>
  <c r="A21"/>
  <c r="A26"/>
  <c r="A29"/>
  <c r="A34"/>
  <c r="A45"/>
  <c r="A48"/>
  <c r="A53"/>
  <c r="A56"/>
  <c r="A61"/>
  <c r="A64"/>
  <c r="A69"/>
  <c r="A72"/>
  <c r="A77"/>
  <c r="A80"/>
  <c r="A85"/>
  <c r="A88"/>
  <c r="A93"/>
  <c r="A96"/>
  <c r="A101"/>
  <c r="A104"/>
  <c r="A109"/>
  <c r="A112"/>
  <c r="A117"/>
  <c r="A120"/>
  <c r="A125"/>
  <c r="A128"/>
  <c r="A133"/>
  <c r="A136"/>
  <c r="A13" i="6"/>
  <c r="A16"/>
  <c r="A21"/>
  <c r="A24"/>
  <c r="A29"/>
  <c r="A32"/>
  <c r="A37"/>
  <c r="A43"/>
  <c r="A48"/>
  <c r="A51"/>
  <c r="A56"/>
  <c r="A59"/>
  <c r="A64"/>
  <c r="A67"/>
  <c r="A72"/>
  <c r="A75"/>
  <c r="A80"/>
  <c r="A83"/>
  <c r="A88"/>
  <c r="A91"/>
  <c r="A94"/>
  <c r="A98"/>
  <c r="A102"/>
  <c r="A106"/>
  <c r="A110"/>
  <c r="A114"/>
  <c r="A118"/>
  <c r="A122"/>
  <c r="A126"/>
  <c r="A130"/>
  <c r="A134"/>
  <c r="A138"/>
  <c r="A18" i="8"/>
  <c r="A22"/>
  <c r="A30"/>
  <c r="A34"/>
  <c r="A49"/>
  <c r="A53"/>
  <c r="A57"/>
  <c r="A61"/>
  <c r="A65"/>
  <c r="A69"/>
  <c r="A73"/>
  <c r="A77"/>
  <c r="A81"/>
  <c r="A85"/>
  <c r="A89"/>
  <c r="A93"/>
  <c r="A97"/>
  <c r="A101"/>
  <c r="A105"/>
  <c r="A109"/>
  <c r="A113"/>
  <c r="A117"/>
  <c r="A121"/>
  <c r="A125"/>
  <c r="A129"/>
  <c r="A133"/>
  <c r="A137"/>
  <c r="E29" i="10"/>
  <c r="A44" i="8"/>
  <c r="E33" i="10"/>
  <c r="A48" i="8"/>
  <c r="A25" i="4"/>
  <c r="A33"/>
  <c r="A44"/>
  <c r="A52"/>
  <c r="A60"/>
  <c r="A68"/>
  <c r="A76"/>
  <c r="A84"/>
  <c r="A92"/>
  <c r="A100"/>
  <c r="A108"/>
  <c r="A116"/>
  <c r="A124"/>
  <c r="A132"/>
  <c r="A140"/>
  <c r="A20" i="5"/>
  <c r="A28"/>
  <c r="A36"/>
  <c r="A47"/>
  <c r="A55"/>
  <c r="A63"/>
  <c r="A71"/>
  <c r="A79"/>
  <c r="A87"/>
  <c r="A95"/>
  <c r="A103"/>
  <c r="A111"/>
  <c r="A119"/>
  <c r="A127"/>
  <c r="A135"/>
  <c r="A15" i="6"/>
  <c r="A23"/>
  <c r="A31"/>
  <c r="A42"/>
  <c r="A50"/>
  <c r="A58"/>
  <c r="A66"/>
  <c r="A74"/>
  <c r="A82"/>
  <c r="A90"/>
  <c r="A93"/>
  <c r="A97"/>
  <c r="A101"/>
  <c r="A105"/>
  <c r="A109"/>
  <c r="A113"/>
  <c r="A117"/>
  <c r="A121"/>
  <c r="A125"/>
  <c r="A129"/>
  <c r="A133"/>
  <c r="A137"/>
  <c r="A13" i="8"/>
  <c r="A17"/>
  <c r="A21"/>
  <c r="A25"/>
  <c r="A29"/>
  <c r="A33"/>
  <c r="A37"/>
  <c r="A52"/>
  <c r="A56"/>
  <c r="A60"/>
  <c r="A64"/>
  <c r="A68"/>
  <c r="A72"/>
  <c r="A76"/>
  <c r="A80"/>
  <c r="A84"/>
  <c r="A88"/>
  <c r="A92"/>
  <c r="A96"/>
  <c r="A100"/>
  <c r="A104"/>
  <c r="A108"/>
  <c r="A112"/>
  <c r="A116"/>
  <c r="A120"/>
  <c r="A124"/>
  <c r="A128"/>
  <c r="A132"/>
  <c r="A136"/>
  <c r="A140"/>
  <c r="A28"/>
  <c r="E28" i="9"/>
  <c r="A43" i="8"/>
  <c r="E28" i="10"/>
  <c r="J30" s="1"/>
  <c r="A47" i="8"/>
  <c r="E32" i="10"/>
  <c r="A27" i="4"/>
  <c r="A35"/>
  <c r="A41"/>
  <c r="A46"/>
  <c r="A49"/>
  <c r="A54"/>
  <c r="A57"/>
  <c r="A62"/>
  <c r="A65"/>
  <c r="A70"/>
  <c r="A73"/>
  <c r="A78"/>
  <c r="A81"/>
  <c r="A86"/>
  <c r="A89"/>
  <c r="A94"/>
  <c r="A97"/>
  <c r="A102"/>
  <c r="A105"/>
  <c r="A110"/>
  <c r="A113"/>
  <c r="A118"/>
  <c r="A121"/>
  <c r="A126"/>
  <c r="A129"/>
  <c r="A134"/>
  <c r="A17" i="5"/>
  <c r="A22"/>
  <c r="A25"/>
  <c r="A30"/>
  <c r="A33"/>
  <c r="A44"/>
  <c r="A49"/>
  <c r="A52"/>
  <c r="A57"/>
  <c r="A60"/>
  <c r="A65"/>
  <c r="A68"/>
  <c r="A73"/>
  <c r="A76"/>
  <c r="A81"/>
  <c r="A84"/>
  <c r="A89"/>
  <c r="A92"/>
  <c r="A97"/>
  <c r="A100"/>
  <c r="A105"/>
  <c r="A108"/>
  <c r="A113"/>
  <c r="A116"/>
  <c r="A121"/>
  <c r="A124"/>
  <c r="A129"/>
  <c r="A132"/>
  <c r="A137"/>
  <c r="A140"/>
  <c r="A17" i="6"/>
  <c r="A20"/>
  <c r="A25"/>
  <c r="A28"/>
  <c r="A33"/>
  <c r="A36"/>
  <c r="A44"/>
  <c r="A47"/>
  <c r="A52"/>
  <c r="A55"/>
  <c r="A60"/>
  <c r="A63"/>
  <c r="A68"/>
  <c r="A71"/>
  <c r="A76"/>
  <c r="A79"/>
  <c r="A84"/>
  <c r="A87"/>
  <c r="A92"/>
  <c r="A96"/>
  <c r="A100"/>
  <c r="A104"/>
  <c r="A108"/>
  <c r="A112"/>
  <c r="A116"/>
  <c r="A120"/>
  <c r="A124"/>
  <c r="A128"/>
  <c r="A132"/>
  <c r="A136"/>
  <c r="A140"/>
  <c r="A16" i="8"/>
  <c r="A20"/>
  <c r="A24"/>
  <c r="A32"/>
  <c r="A36"/>
  <c r="A51"/>
  <c r="A55"/>
  <c r="A59"/>
  <c r="A63"/>
  <c r="A67"/>
  <c r="A71"/>
  <c r="A75"/>
  <c r="A79"/>
  <c r="A83"/>
  <c r="A87"/>
  <c r="A91"/>
  <c r="A95"/>
  <c r="A99"/>
  <c r="A103"/>
  <c r="A107"/>
  <c r="A111"/>
  <c r="A115"/>
  <c r="A119"/>
  <c r="A123"/>
  <c r="A127"/>
  <c r="A131"/>
  <c r="A135"/>
  <c r="A139"/>
  <c r="O18" i="9"/>
  <c r="J20"/>
  <c r="E25"/>
  <c r="J23" s="1"/>
  <c r="A42" i="8"/>
  <c r="E27" i="10"/>
  <c r="J32" s="1"/>
  <c r="A46" i="8"/>
  <c r="E31" i="10"/>
  <c r="J31" s="1"/>
  <c r="A29" i="4"/>
  <c r="A37"/>
  <c r="A48"/>
  <c r="A56"/>
  <c r="A64"/>
  <c r="A72"/>
  <c r="A80"/>
  <c r="A88"/>
  <c r="A96"/>
  <c r="A104"/>
  <c r="A112"/>
  <c r="A120"/>
  <c r="A128"/>
  <c r="A136"/>
  <c r="A16" i="5"/>
  <c r="A24"/>
  <c r="A32"/>
  <c r="A43"/>
  <c r="A51"/>
  <c r="A59"/>
  <c r="A67"/>
  <c r="A75"/>
  <c r="A83"/>
  <c r="A91"/>
  <c r="A99"/>
  <c r="A107"/>
  <c r="A115"/>
  <c r="A123"/>
  <c r="A131"/>
  <c r="A139"/>
  <c r="A19" i="6"/>
  <c r="A27"/>
  <c r="A35"/>
  <c r="A46"/>
  <c r="A54"/>
  <c r="A62"/>
  <c r="A70"/>
  <c r="A78"/>
  <c r="A86"/>
  <c r="A95"/>
  <c r="A99"/>
  <c r="A103"/>
  <c r="A107"/>
  <c r="A111"/>
  <c r="A115"/>
  <c r="A119"/>
  <c r="A123"/>
  <c r="A127"/>
  <c r="A131"/>
  <c r="A135"/>
  <c r="A139"/>
  <c r="A15" i="8"/>
  <c r="A19"/>
  <c r="A23"/>
  <c r="A27"/>
  <c r="A31"/>
  <c r="A35"/>
  <c r="A50"/>
  <c r="A54"/>
  <c r="A58"/>
  <c r="A62"/>
  <c r="A66"/>
  <c r="A70"/>
  <c r="A74"/>
  <c r="A78"/>
  <c r="A82"/>
  <c r="A86"/>
  <c r="A90"/>
  <c r="A94"/>
  <c r="A98"/>
  <c r="A102"/>
  <c r="A106"/>
  <c r="A110"/>
  <c r="A114"/>
  <c r="A118"/>
  <c r="A122"/>
  <c r="A126"/>
  <c r="A130"/>
  <c r="A134"/>
  <c r="A138"/>
  <c r="Y13" i="9"/>
  <c r="J16"/>
  <c r="J21"/>
  <c r="J27"/>
  <c r="I26" i="10"/>
  <c r="T31"/>
  <c r="J27"/>
  <c r="T27"/>
  <c r="O28"/>
  <c r="O29"/>
  <c r="Y18" i="9" l="1"/>
  <c r="J28"/>
  <c r="Y19"/>
  <c r="J18"/>
  <c r="J15"/>
  <c r="J13"/>
  <c r="J24"/>
  <c r="J17"/>
  <c r="T14"/>
  <c r="J22"/>
  <c r="O16"/>
  <c r="J14"/>
  <c r="J26"/>
  <c r="O20"/>
  <c r="T15"/>
  <c r="T13"/>
  <c r="O13"/>
  <c r="J25"/>
  <c r="Y14"/>
  <c r="J33" i="10"/>
  <c r="O14" i="9"/>
  <c r="J26" i="10"/>
  <c r="O15" i="9"/>
  <c r="O17"/>
  <c r="T16"/>
  <c r="J19"/>
  <c r="J28" i="10"/>
  <c r="O19" i="9"/>
  <c r="J29" i="10"/>
</calcChain>
</file>

<file path=xl/sharedStrings.xml><?xml version="1.0" encoding="utf-8"?>
<sst xmlns="http://schemas.openxmlformats.org/spreadsheetml/2006/main" count="2804" uniqueCount="2804">
  <si>
    <t>British Snow Tour</t>
  </si>
  <si>
    <t>The British Freestyle Ranking System is managed by Snowsport Scotland on behalf of the British Freestyle community</t>
  </si>
  <si>
    <t>Vision:</t>
  </si>
  <si>
    <t>· To increase the number and quality of British snowsports athletes by increasing the number and quality of British snowsports events.</t>
  </si>
  <si>
    <t>Core Values:</t>
  </si>
  <si>
    <t>· Fun</t>
  </si>
  <si>
    <t>· Creativity</t>
  </si>
  <si>
    <t>· Progression</t>
  </si>
  <si>
    <t>· Innovation</t>
  </si>
  <si>
    <t>· Camaraderie</t>
  </si>
  <si>
    <t>Mission:</t>
  </si>
  <si>
    <t>· To deliver an athlete centric ranking systems that will benchmark individual athlete’s and create a clear and efficient pathway for competitive development.</t>
  </si>
  <si>
    <t>· To deliver a clear and transparent event criteria that adds value too and supports each individual event in its own right.</t>
  </si>
  <si>
    <t>· To uphold an inclusive approach so all athletes in all disciplines at all judged events feel welcomed into the systems structure and family.</t>
  </si>
  <si>
    <t>· To minimise the costs to athletes and make it as easy as possible to get started in competition, while at the same time keep athletes interested and enthusiastic about competition.</t>
  </si>
  <si>
    <t>How it works: To join the system an event will apply for a star level based on the criteria below:</t>
  </si>
  <si>
    <t>British Snow Tour</t>
  </si>
  <si>
    <t>6 STAR</t>
  </si>
  <si>
    <t>5 STAR</t>
  </si>
  <si>
    <t>4 STAR</t>
  </si>
  <si>
    <t>3 STAR</t>
  </si>
  <si>
    <t>2 STAR</t>
  </si>
  <si>
    <t>1 STAR</t>
  </si>
  <si>
    <t>International World Snowboard Tour Star Rating (optional)</t>
  </si>
  <si>
    <t>3*</t>
  </si>
  <si>
    <t>2*</t>
  </si>
  <si>
    <t>1*</t>
  </si>
  <si>
    <t>International TTR Ranking Fee £ / event</t>
  </si>
  <si>
    <t>British Ranking Fee £ / results list</t>
  </si>
  <si>
    <t>No Fee</t>
  </si>
  <si>
    <t>Min # of Ranked Male Athletes within Results**</t>
  </si>
  <si>
    <t>ALL</t>
  </si>
  <si>
    <t>ALL</t>
  </si>
  <si>
    <t>ALL</t>
  </si>
  <si>
    <t>Top 10</t>
  </si>
  <si>
    <t>Top 6</t>
  </si>
  <si>
    <t>Top 3</t>
  </si>
  <si>
    <t>Min Combined Prize Fund £ (can be in kind)</t>
  </si>
  <si>
    <t>Min # of Judges</t>
  </si>
  <si>
    <t>Min # Male Competitors (No Female Min)**</t>
  </si>
  <si>
    <t>Results Deadline (post comp)</t>
  </si>
  <si>
    <t>24hrs</t>
  </si>
  <si>
    <t>24hrs</t>
  </si>
  <si>
    <t>72hrs</t>
  </si>
  <si>
    <t>72hrs</t>
  </si>
  <si>
    <t>1 week</t>
  </si>
  <si>
    <t>1week</t>
  </si>
  <si>
    <t>Event Website</t>
  </si>
  <si>
    <t>X</t>
  </si>
  <si>
    <t>Facebook Event</t>
  </si>
  <si>
    <t>X</t>
  </si>
  <si>
    <t>X</t>
  </si>
  <si>
    <t>X</t>
  </si>
  <si>
    <t>Pre Competition Online Entry</t>
  </si>
  <si>
    <t>X</t>
  </si>
  <si>
    <t>X</t>
  </si>
  <si>
    <t>X</t>
  </si>
  <si>
    <t>X</t>
  </si>
  <si>
    <t>Named Competition Director</t>
  </si>
  <si>
    <t>X</t>
  </si>
  <si>
    <t>X</t>
  </si>
  <si>
    <t>X</t>
  </si>
  <si>
    <t>X</t>
  </si>
  <si>
    <t>X</t>
  </si>
  <si>
    <t>X</t>
  </si>
  <si>
    <t>Mountain (Snow)</t>
  </si>
  <si>
    <t>X</t>
  </si>
  <si>
    <t>X</t>
  </si>
  <si>
    <t>X</t>
  </si>
  <si>
    <t>X</t>
  </si>
  <si>
    <t>X</t>
  </si>
  <si>
    <t>X</t>
  </si>
  <si>
    <t>Indoor (Snow)</t>
  </si>
  <si>
    <t>X</t>
  </si>
  <si>
    <t>X</t>
  </si>
  <si>
    <t>X</t>
  </si>
  <si>
    <t>X</t>
  </si>
  <si>
    <t>X</t>
  </si>
  <si>
    <t>Artificial (Snowflex)</t>
  </si>
  <si>
    <t>X</t>
  </si>
  <si>
    <t>X</t>
  </si>
  <si>
    <t>X</t>
  </si>
  <si>
    <t>X</t>
  </si>
  <si>
    <t>Artificial (Dendix)</t>
  </si>
  <si>
    <t>X</t>
  </si>
  <si>
    <t>X</t>
  </si>
  <si>
    <t>** Per sport – Ski or Snowboard</t>
  </si>
  <si>
    <t>If the criteria is met by the event, the athletes competing will be awarded the appropriate points based on their place, relative to the star rating awarded to the event, see example table below;</t>
  </si>
  <si>
    <t>Result - Competition Place</t>
  </si>
  <si>
    <t>1st</t>
  </si>
  <si>
    <t>2nd</t>
  </si>
  <si>
    <t>3rd</t>
  </si>
  <si>
    <t>4th</t>
  </si>
  <si>
    <t>5th</t>
  </si>
  <si>
    <t>6 Star Event</t>
  </si>
  <si>
    <t>5 Star Event</t>
  </si>
  <si>
    <t>4 Star Event</t>
  </si>
  <si>
    <t>5 Star Event</t>
  </si>
  <si>
    <t>3 Star Event</t>
  </si>
  <si>
    <t>2 Star Event</t>
  </si>
  <si>
    <t>1 Star Event</t>
  </si>
  <si>
    <t>The results will need to be submitted within the specified time frame and format, which is also included in this event organisers pack.</t>
  </si>
  <si>
    <t>A Ranking list will be produced and updated quarterly for Ski Male - Ski Female – Snowboard Male – Snowboard Female. The system will take each individual athlete best four results from the last four quarters to calculating the overall British Ranking.</t>
  </si>
  <si>
    <t>As there are many age categories used by different events, then the overall ranking system will not be restricted to specific age groups. Within the rankings the BST will recognise the following age categories for it's own recognition of athletes:</t>
  </si>
  <si>
    <t>Category</t>
  </si>
  <si>
    <t>Year of Birth</t>
  </si>
  <si>
    <t>U12</t>
  </si>
  <si>
    <t>2001 and later</t>
  </si>
  <si>
    <t>U14</t>
  </si>
  <si>
    <t>1999 / 2000</t>
  </si>
  <si>
    <t>U16</t>
  </si>
  <si>
    <t>1997 / 1998</t>
  </si>
  <si>
    <t>U18</t>
  </si>
  <si>
    <t>1995 / 1996</t>
  </si>
  <si>
    <t>OPEN</t>
  </si>
  <si>
    <t>1994 and earlier</t>
  </si>
  <si>
    <t>JUDGING TEMPLATE</t>
  </si>
  <si>
    <t>Bibs are 1 - 140 Missing bibs : 19, 22, 46, 68,69,74</t>
  </si>
  <si>
    <t>Event Name</t>
  </si>
  <si>
    <t>English Mogul Champs</t>
  </si>
  <si>
    <t>Pace Time</t>
  </si>
  <si>
    <t>Format</t>
  </si>
  <si>
    <t>Ski</t>
  </si>
  <si>
    <t>Resort</t>
  </si>
  <si>
    <t>Manchester</t>
  </si>
  <si>
    <t>Country</t>
  </si>
  <si>
    <t>UK</t>
  </si>
  <si>
    <t>Head Judge: Martin Carr, TD: Peter Bates</t>
  </si>
  <si>
    <t>Date</t>
  </si>
  <si>
    <t>8th June 2014</t>
  </si>
  <si>
    <t>Tara Wilkie</t>
  </si>
  <si>
    <t>Chris Dey</t>
  </si>
  <si>
    <t>Kay Bates</t>
  </si>
  <si>
    <t>Peter Bates</t>
  </si>
  <si>
    <t>Keith Marks</t>
  </si>
  <si>
    <t>WOMEN</t>
  </si>
  <si>
    <t>Rank</t>
  </si>
  <si>
    <t>Bib</t>
  </si>
  <si>
    <t>C/A</t>
  </si>
  <si>
    <t>Last Name</t>
  </si>
  <si>
    <t>First Name</t>
  </si>
  <si>
    <t>Reg No.</t>
  </si>
  <si>
    <t>Nationality</t>
  </si>
  <si>
    <t>Birthdate</t>
  </si>
  <si>
    <t>Category</t>
  </si>
  <si>
    <t>Judge 1</t>
  </si>
  <si>
    <t>Judge 2</t>
  </si>
  <si>
    <t>Judge 3</t>
  </si>
  <si>
    <t>Judge 4 #1</t>
  </si>
  <si>
    <t>Judge 4 #2</t>
  </si>
  <si>
    <t>Judge 5 #1</t>
  </si>
  <si>
    <t>Judge 5 #2</t>
  </si>
  <si>
    <t>Jump 1</t>
  </si>
  <si>
    <t>Jump 2</t>
  </si>
  <si>
    <t>Time</t>
  </si>
  <si>
    <t>Total</t>
  </si>
  <si>
    <t>A</t>
  </si>
  <si>
    <t>Fenwick</t>
  </si>
  <si>
    <t>Thea</t>
  </si>
  <si>
    <t>SZ Racing</t>
  </si>
  <si>
    <t>2002 U14/ YOUTH</t>
  </si>
  <si>
    <t>K</t>
  </si>
  <si>
    <t>#3</t>
  </si>
  <si>
    <t>A</t>
  </si>
  <si>
    <t>Wilkinson</t>
  </si>
  <si>
    <t>Millie</t>
  </si>
  <si>
    <t>December 29 2001</t>
  </si>
  <si>
    <t>2001 U14/ YOUTH</t>
  </si>
  <si>
    <t>S</t>
  </si>
  <si>
    <t>#3</t>
  </si>
  <si>
    <t>C</t>
  </si>
  <si>
    <t>Daniels</t>
  </si>
  <si>
    <t>Daisi</t>
  </si>
  <si>
    <t>July 20 2002</t>
  </si>
  <si>
    <t>2002 U14/ YOUTH</t>
  </si>
  <si>
    <t>M</t>
  </si>
  <si>
    <t>T</t>
  </si>
  <si>
    <t>C</t>
  </si>
  <si>
    <t>Waller</t>
  </si>
  <si>
    <t>Abbey</t>
  </si>
  <si>
    <t>Sharks ski club</t>
  </si>
  <si>
    <t>October 31 2003</t>
  </si>
  <si>
    <t>2003 U12/ KIDS</t>
  </si>
  <si>
    <t>S</t>
  </si>
  <si>
    <t>T</t>
  </si>
  <si>
    <t>C</t>
  </si>
  <si>
    <t>Marsh</t>
  </si>
  <si>
    <t>Ellla</t>
  </si>
  <si>
    <t>SHARKS 21825</t>
  </si>
  <si>
    <t>July 7 2000</t>
  </si>
  <si>
    <t>2000 U16/ YOUTH</t>
  </si>
  <si>
    <t>S</t>
  </si>
  <si>
    <t>St</t>
  </si>
  <si>
    <t>C</t>
  </si>
  <si>
    <t>Grant</t>
  </si>
  <si>
    <t>Jodie</t>
  </si>
  <si>
    <t>September 7 2000</t>
  </si>
  <si>
    <t>2000 U16/ YOUTH</t>
  </si>
  <si>
    <t>S</t>
  </si>
  <si>
    <t>St</t>
  </si>
  <si>
    <t>C</t>
  </si>
  <si>
    <t>Marsh</t>
  </si>
  <si>
    <t>Amy</t>
  </si>
  <si>
    <t>SHARKS 21826</t>
  </si>
  <si>
    <t>August 29 2002</t>
  </si>
  <si>
    <t>2002 U14/ YOUTH</t>
  </si>
  <si>
    <t>#0</t>
  </si>
  <si>
    <t>#0</t>
  </si>
  <si>
    <t>Clockwise (Ski)</t>
  </si>
  <si>
    <t>Brown</t>
  </si>
  <si>
    <t>Isobel</t>
  </si>
  <si>
    <t>Val Thorens, 20347,20346,20348</t>
  </si>
  <si>
    <t>August 1 1999</t>
  </si>
  <si>
    <t>1999 U16/ YOUTH</t>
  </si>
  <si>
    <t>#0</t>
  </si>
  <si>
    <t>#0</t>
  </si>
  <si>
    <t>Clockwise (Ski)</t>
  </si>
  <si>
    <t>Brown</t>
  </si>
  <si>
    <t>Jemima</t>
  </si>
  <si>
    <t>Val Thorens, 20347,20346,20348</t>
  </si>
  <si>
    <t>December 16 2001</t>
  </si>
  <si>
    <t>2000 U16/ YOUTH</t>
  </si>
  <si>
    <t>#0</t>
  </si>
  <si>
    <t>#0</t>
  </si>
  <si>
    <t>Clockwise (Ski)</t>
  </si>
  <si>
    <t>Brown</t>
  </si>
  <si>
    <t>Elektra</t>
  </si>
  <si>
    <t>Val Thorens, 20347,20346,20348</t>
  </si>
  <si>
    <t>June 27 2003</t>
  </si>
  <si>
    <t>2001 U14/ YOUTH</t>
  </si>
  <si>
    <t>#0</t>
  </si>
  <si>
    <t>#0</t>
  </si>
  <si>
    <t>#0</t>
  </si>
  <si>
    <t>#0</t>
  </si>
  <si>
    <t>Haines</t>
  </si>
  <si>
    <t>Nicole</t>
  </si>
  <si>
    <t>Northern Freestyle</t>
  </si>
  <si>
    <t>2004 U12/ KIDS</t>
  </si>
  <si>
    <t>St</t>
  </si>
  <si>
    <t>TT</t>
  </si>
  <si>
    <t>#0</t>
  </si>
  <si>
    <t>#0</t>
  </si>
  <si>
    <t>Forerunner</t>
  </si>
  <si>
    <t>S</t>
  </si>
  <si>
    <t>T</t>
  </si>
  <si>
    <t>#0</t>
  </si>
  <si>
    <t>#0</t>
  </si>
  <si>
    <t>#0</t>
  </si>
  <si>
    <t>#0</t>
  </si>
  <si>
    <t>#0</t>
  </si>
  <si>
    <t>#0</t>
  </si>
  <si>
    <t>#0</t>
  </si>
  <si>
    <t>#0</t>
  </si>
  <si>
    <t>#0</t>
  </si>
  <si>
    <t>#0</t>
  </si>
  <si>
    <t>#0</t>
  </si>
  <si>
    <t>#0</t>
  </si>
  <si>
    <t>#0</t>
  </si>
  <si>
    <t>#0</t>
  </si>
  <si>
    <t>#0</t>
  </si>
  <si>
    <t>#0</t>
  </si>
  <si>
    <t>#0</t>
  </si>
  <si>
    <t>#0</t>
  </si>
  <si>
    <t>#0</t>
  </si>
  <si>
    <t>#0</t>
  </si>
  <si>
    <t>#0</t>
  </si>
  <si>
    <t>#0</t>
  </si>
  <si>
    <t>MEN</t>
  </si>
  <si>
    <t>Bib</t>
  </si>
  <si>
    <t>G/R</t>
  </si>
  <si>
    <t>Last Name</t>
  </si>
  <si>
    <t>First Name</t>
  </si>
  <si>
    <t>Reg No</t>
  </si>
  <si>
    <t>Sponsor</t>
  </si>
  <si>
    <t>Birthdate</t>
  </si>
  <si>
    <t>Category</t>
  </si>
  <si>
    <t>Judge 1</t>
  </si>
  <si>
    <t>Judge 2</t>
  </si>
  <si>
    <t>Judge 3</t>
  </si>
  <si>
    <t>Judge 4 #1</t>
  </si>
  <si>
    <t>Judge 4 #2</t>
  </si>
  <si>
    <t>Judge 5 #1</t>
  </si>
  <si>
    <t>Judge 5 #2</t>
  </si>
  <si>
    <t>Jump 1</t>
  </si>
  <si>
    <t>Jump 2</t>
  </si>
  <si>
    <t>Total</t>
  </si>
  <si>
    <t>Anti Clockwise (Ski)</t>
  </si>
  <si>
    <t>Longley</t>
  </si>
  <si>
    <t>Andrew</t>
  </si>
  <si>
    <t>Sharks</t>
  </si>
  <si>
    <t>November 29 1990</t>
  </si>
  <si>
    <t>1990 OPEN</t>
  </si>
  <si>
    <t>l</t>
  </si>
  <si>
    <t>bPp</t>
  </si>
  <si>
    <t>C</t>
  </si>
  <si>
    <t>Houston</t>
  </si>
  <si>
    <t>Samuel</t>
  </si>
  <si>
    <t>sharks ski club</t>
  </si>
  <si>
    <t>November 30 1996</t>
  </si>
  <si>
    <t>1996 U20/ JUNIOR</t>
  </si>
  <si>
    <t>bL</t>
  </si>
  <si>
    <t>#3</t>
  </si>
  <si>
    <t>A</t>
  </si>
  <si>
    <t>Feneley</t>
  </si>
  <si>
    <t>William</t>
  </si>
  <si>
    <t>Norfolk, BSA 18809</t>
  </si>
  <si>
    <t>July 13 1999</t>
  </si>
  <si>
    <t>1999 U16/ YOUTH</t>
  </si>
  <si>
    <t>fT</t>
  </si>
  <si>
    <t>3pg</t>
  </si>
  <si>
    <t>C</t>
  </si>
  <si>
    <t>Jones</t>
  </si>
  <si>
    <t>Samuel</t>
  </si>
  <si>
    <t>sharks ski club</t>
  </si>
  <si>
    <t>April 21 1997</t>
  </si>
  <si>
    <t>1997 U18/ JUNIOR</t>
  </si>
  <si>
    <t>bL</t>
  </si>
  <si>
    <t>S</t>
  </si>
  <si>
    <t>C</t>
  </si>
  <si>
    <t>Atherton</t>
  </si>
  <si>
    <t>Lucas</t>
  </si>
  <si>
    <t>21753 21758</t>
  </si>
  <si>
    <t>October 14 2001</t>
  </si>
  <si>
    <t>2001 U14/ YOUTH</t>
  </si>
  <si>
    <t>S</t>
  </si>
  <si>
    <t>T</t>
  </si>
  <si>
    <t>A</t>
  </si>
  <si>
    <t>Rose</t>
  </si>
  <si>
    <t>James</t>
  </si>
  <si>
    <t>Stoke - SSE number 21554</t>
  </si>
  <si>
    <t>December 11 2001</t>
  </si>
  <si>
    <t>2001 U14/ YOUTH</t>
  </si>
  <si>
    <t>bT</t>
  </si>
  <si>
    <t>#3</t>
  </si>
  <si>
    <t>Clockwise (Ski)</t>
  </si>
  <si>
    <t>Davis</t>
  </si>
  <si>
    <t>Ethan</t>
  </si>
  <si>
    <t>SSE &amp; Kent Freestyle</t>
  </si>
  <si>
    <t>June 28 2001</t>
  </si>
  <si>
    <t>2001 U14/ YOUTH</t>
  </si>
  <si>
    <t>#3</t>
  </si>
  <si>
    <t>S</t>
  </si>
  <si>
    <t>A</t>
  </si>
  <si>
    <t>Burley</t>
  </si>
  <si>
    <t>Ben</t>
  </si>
  <si>
    <t>Sharks Ski Club</t>
  </si>
  <si>
    <t>October 1 2002</t>
  </si>
  <si>
    <t>2002 U14/ YOUTH</t>
  </si>
  <si>
    <t>S</t>
  </si>
  <si>
    <t>D</t>
  </si>
  <si>
    <t>C</t>
  </si>
  <si>
    <t>Savery</t>
  </si>
  <si>
    <t>Richard</t>
  </si>
  <si>
    <t>August 12 1967</t>
  </si>
  <si>
    <t>1984&gt;= MASTERS</t>
  </si>
  <si>
    <t>D</t>
  </si>
  <si>
    <t>S</t>
  </si>
  <si>
    <t>A</t>
  </si>
  <si>
    <t>Burley</t>
  </si>
  <si>
    <t>Sam</t>
  </si>
  <si>
    <t>Sharks Ski Club</t>
  </si>
  <si>
    <t>June 22 2005</t>
  </si>
  <si>
    <t>2005 U12/ KIDS</t>
  </si>
  <si>
    <t>S</t>
  </si>
  <si>
    <t>T</t>
  </si>
  <si>
    <t>C</t>
  </si>
  <si>
    <t>Atherton</t>
  </si>
  <si>
    <t>Issac</t>
  </si>
  <si>
    <t>21753 21758</t>
  </si>
  <si>
    <t>July 19 2004</t>
  </si>
  <si>
    <t>2004 U12/ KIDS</t>
  </si>
  <si>
    <t>S</t>
  </si>
  <si>
    <t>M</t>
  </si>
  <si>
    <t>C</t>
  </si>
  <si>
    <t>Dunne</t>
  </si>
  <si>
    <t>Mikey</t>
  </si>
  <si>
    <t>MSR</t>
  </si>
  <si>
    <t>July 19 2002</t>
  </si>
  <si>
    <t>2002 U14/ YOUTH</t>
  </si>
  <si>
    <t>T</t>
  </si>
  <si>
    <t>S</t>
  </si>
  <si>
    <t>C</t>
  </si>
  <si>
    <t>Wylie</t>
  </si>
  <si>
    <t>Callum</t>
  </si>
  <si>
    <t>December 14 1999</t>
  </si>
  <si>
    <t>1999 U16/ YOUTH</t>
  </si>
  <si>
    <t>D</t>
  </si>
  <si>
    <t>X</t>
  </si>
  <si>
    <t>C</t>
  </si>
  <si>
    <t>Rascagneres</t>
  </si>
  <si>
    <t>Tom</t>
  </si>
  <si>
    <t>19569 Manchester ski racing</t>
  </si>
  <si>
    <t>July 28 2000</t>
  </si>
  <si>
    <t>2000 U16/ YOUTH</t>
  </si>
  <si>
    <t>S</t>
  </si>
  <si>
    <t>TT</t>
  </si>
  <si>
    <t>A</t>
  </si>
  <si>
    <t>Greenway</t>
  </si>
  <si>
    <t>Thomas</t>
  </si>
  <si>
    <t>White Mountain, 19631</t>
  </si>
  <si>
    <t>May 31 2001</t>
  </si>
  <si>
    <t>2001 U14/ YOUTH</t>
  </si>
  <si>
    <t>#3</t>
  </si>
  <si>
    <t>bT</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</si>
  <si>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</si>
  <si>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</si>
  <si>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</si>
  <si>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</si>
  <si>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</si>
  <si>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</si>
  <si>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</si>
  <si>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</si>
  <si>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</si>
  <si>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</si>
  <si>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</si>
  <si>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</si>
  <si>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</si>
  <si>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</si>
  <si>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</si>
  <si>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</si>
  <si>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</si>
  <si>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</si>
  <si>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</si>
  <si>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</si>
  <si>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</si>
  <si>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</si>
  <si>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</si>
  <si>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</si>
  <si>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</si>
  <si>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</si>
  <si>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</si>
  <si>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</si>
  <si>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</si>
  <si>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</si>
  <si>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</si>
  <si>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</si>
  <si>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</si>
  <si>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</si>
  <si>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</si>
  <si>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</si>
  <si>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</si>
  <si>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</si>
  <si>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</si>
  <si>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</si>
  <si>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</si>
  <si>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</si>
  <si>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</si>
  <si>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</si>
  <si>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</si>
  <si>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</si>
  <si>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</si>
  <si>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</si>
  <si>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</si>
  <si>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</si>
  <si>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</si>
  <si>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</si>
  <si>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</si>
  <si>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</si>
  <si>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</si>
  <si>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</si>
  <si>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</si>
  <si>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</si>
  <si>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</si>
  <si>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</si>
  <si>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</si>
  <si>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</si>
  <si>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</si>
  <si>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</si>
  <si>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</si>
  <si>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</si>
  <si>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</si>
  <si>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</si>
  <si>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</si>
  <si>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</si>
  <si>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</si>
  <si>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</si>
  <si>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</si>
  <si>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</si>
  <si>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</si>
  <si>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</si>
  <si>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</si>
  <si>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</si>
  <si>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</si>
  <si>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</si>
  <si>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</si>
  <si>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</si>
  <si>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</si>
  <si>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</si>
  <si>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</si>
  <si>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</si>
  <si>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</si>
  <si>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</si>
  <si>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</si>
  <si>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</si>
  <si>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</si>
  <si>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</si>
  <si>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</si>
  <si>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</si>
  <si>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</si>
  <si>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</si>
  <si>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</si>
  <si>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</si>
  <si>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</si>
  <si>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</si>
  <si>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</si>
  <si>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</si>
  <si>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</si>
  <si>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</si>
  <si>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</si>
  <si>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</si>
  <si>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</si>
  <si>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</si>
  <si>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</si>
  <si>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</si>
  <si>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</si>
  <si>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</si>
  <si>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</si>
  <si>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</si>
  <si>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</si>
  <si>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</si>
  <si>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</si>
  <si>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</si>
  <si>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</si>
  <si>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</si>
  <si>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</si>
  <si>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</si>
  <si>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</si>
  <si>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</si>
  <si>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</si>
  <si>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</si>
  <si>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</si>
  <si>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</si>
  <si>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</si>
  <si>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</si>
  <si>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</si>
  <si>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</si>
  <si>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</si>
  <si>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</si>
  <si>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</si>
  <si>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</si>
  <si>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</si>
  <si>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</si>
  <si>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</si>
  <si>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</si>
  <si>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</si>
  <si>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</si>
  <si>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</si>
  <si>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</si>
  <si>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</si>
  <si>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</si>
  <si>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</si>
  <si>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</si>
  <si>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</si>
  <si>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</si>
  <si>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</si>
  <si>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</si>
  <si>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</si>
  <si>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</si>
  <si>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</si>
  <si>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</si>
  <si>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</si>
  <si>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</si>
  <si>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</si>
  <si>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</si>
  <si>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</si>
  <si>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</si>
  <si>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</si>
  <si>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</si>
  <si>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</si>
  <si>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</si>
  <si>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</si>
  <si>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</si>
  <si>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</si>
  <si>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</si>
  <si>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JUDGING TEMPLATE</t>
  </si>
  <si>
    <t>Bibs are 1 - 140 Missing bibs : 19, 22, 46, 68,69,74</t>
  </si>
  <si>
    <t>Event Name</t>
  </si>
  <si>
    <t>English Mogul Champs</t>
  </si>
  <si>
    <t>Pace Time</t>
  </si>
  <si>
    <t>Format</t>
  </si>
  <si>
    <t>Ski</t>
  </si>
  <si>
    <t>Resort</t>
  </si>
  <si>
    <t>Manchester</t>
  </si>
  <si>
    <t>Country</t>
  </si>
  <si>
    <t>UK</t>
  </si>
  <si>
    <t>Head Judge: Martin Carr, TD: Peter Bates</t>
  </si>
  <si>
    <t>Date</t>
  </si>
  <si>
    <t>8th June 2014</t>
  </si>
  <si>
    <t>Tara Wilkie</t>
  </si>
  <si>
    <t>Chris Dey</t>
  </si>
  <si>
    <t>Kay Bates</t>
  </si>
  <si>
    <t>Peter Bates</t>
  </si>
  <si>
    <t>Keith Marks</t>
  </si>
  <si>
    <t>WOMEN</t>
  </si>
  <si>
    <t>Rank</t>
  </si>
  <si>
    <t>Bib</t>
  </si>
  <si>
    <t>C/A</t>
  </si>
  <si>
    <t>Last Name</t>
  </si>
  <si>
    <t>First Name</t>
  </si>
  <si>
    <t>Reg No.</t>
  </si>
  <si>
    <t>Nationality</t>
  </si>
  <si>
    <t>Birthdate</t>
  </si>
  <si>
    <t>Category</t>
  </si>
  <si>
    <t>Judge 1</t>
  </si>
  <si>
    <t>Judge 2</t>
  </si>
  <si>
    <t>Judge 3</t>
  </si>
  <si>
    <t>Judge 4 #1</t>
  </si>
  <si>
    <t>Judge 4 #2</t>
  </si>
  <si>
    <t>Judge 5 #1</t>
  </si>
  <si>
    <t>Judge 5 #2</t>
  </si>
  <si>
    <t>Jump 1</t>
  </si>
  <si>
    <t>Jump 2</t>
  </si>
  <si>
    <t>Time</t>
  </si>
  <si>
    <t>Total</t>
  </si>
  <si>
    <t>bL</t>
  </si>
  <si>
    <t>7oA</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</si>
  <si>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</si>
  <si>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</si>
  <si>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</si>
  <si>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</si>
  <si>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</si>
  <si>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</si>
  <si>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</si>
  <si>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</si>
  <si>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</si>
  <si>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</si>
  <si>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</si>
  <si>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</si>
  <si>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</si>
  <si>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</si>
  <si>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</si>
  <si>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</si>
  <si>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</si>
  <si>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</si>
  <si>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</si>
  <si>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</si>
  <si>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</si>
  <si>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</si>
  <si>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</si>
  <si>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</si>
  <si>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</si>
  <si>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</si>
  <si>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</si>
  <si>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</si>
  <si>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</si>
  <si>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</si>
  <si>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</si>
  <si>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</si>
  <si>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</si>
  <si>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</si>
  <si>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</si>
  <si>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</si>
  <si>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</si>
  <si>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</si>
  <si>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</si>
  <si>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</si>
  <si>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</si>
  <si>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</si>
  <si>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</si>
  <si>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</si>
  <si>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</si>
  <si>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</si>
  <si>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</si>
  <si>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</si>
  <si>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MEN</t>
  </si>
  <si>
    <t>Bib</t>
  </si>
  <si>
    <t>G/R</t>
  </si>
  <si>
    <t>Last Name</t>
  </si>
  <si>
    <t>First Name</t>
  </si>
  <si>
    <t>Reg No</t>
  </si>
  <si>
    <t>Sponsor</t>
  </si>
  <si>
    <t>Birthdate</t>
  </si>
  <si>
    <t>Category</t>
  </si>
  <si>
    <t>Judge 1</t>
  </si>
  <si>
    <t>Judge 2</t>
  </si>
  <si>
    <t>Judge 3</t>
  </si>
  <si>
    <t>Judge 4 #1</t>
  </si>
  <si>
    <t>Judge 4 #2</t>
  </si>
  <si>
    <t>Judge 5 #1</t>
  </si>
  <si>
    <t>Judge 5 #2</t>
  </si>
  <si>
    <t>Jump 1</t>
  </si>
  <si>
    <t>Jump 2</t>
  </si>
  <si>
    <t>Total</t>
  </si>
  <si>
    <t>Clockwise (Ski)</t>
  </si>
  <si>
    <t>Davis</t>
  </si>
  <si>
    <t>Ethan</t>
  </si>
  <si>
    <t>SSE &amp; Kent Freestyle</t>
  </si>
  <si>
    <t>June 28 2001</t>
  </si>
  <si>
    <t>2001 U14/ YOUTH</t>
  </si>
  <si>
    <t>#3</t>
  </si>
  <si>
    <t>S</t>
  </si>
  <si>
    <t>C</t>
  </si>
  <si>
    <t>Rascagneres</t>
  </si>
  <si>
    <t>Tom</t>
  </si>
  <si>
    <t>19569 Manchester ski racing</t>
  </si>
  <si>
    <t>July 28 2000</t>
  </si>
  <si>
    <t>2000 U16/ YOUTH</t>
  </si>
  <si>
    <t>TS</t>
  </si>
  <si>
    <t>S</t>
  </si>
  <si>
    <t>A</t>
  </si>
  <si>
    <t>Greenway</t>
  </si>
  <si>
    <t>Thomas</t>
  </si>
  <si>
    <t>White Mountain, 19631</t>
  </si>
  <si>
    <t>May 31 2001</t>
  </si>
  <si>
    <t>2001 U14/ YOUTH</t>
  </si>
  <si>
    <t>#3</t>
  </si>
  <si>
    <t>fT</t>
  </si>
  <si>
    <t>C</t>
  </si>
  <si>
    <t>Savery</t>
  </si>
  <si>
    <t>Richard</t>
  </si>
  <si>
    <t>August 12 1967</t>
  </si>
  <si>
    <t>1984&gt;= MASTERS</t>
  </si>
  <si>
    <t>T</t>
  </si>
  <si>
    <t>S</t>
  </si>
  <si>
    <t>C</t>
  </si>
  <si>
    <t>Wylie</t>
  </si>
  <si>
    <t>Callum</t>
  </si>
  <si>
    <t>December 14 1999</t>
  </si>
  <si>
    <t>1999 U16/ YOUTH</t>
  </si>
  <si>
    <t>S</t>
  </si>
  <si>
    <t>D</t>
  </si>
  <si>
    <t>A</t>
  </si>
  <si>
    <t>Burley</t>
  </si>
  <si>
    <t>Ben</t>
  </si>
  <si>
    <t>Sharks Ski Club</t>
  </si>
  <si>
    <t>October 1 2002</t>
  </si>
  <si>
    <t>2002 U14/ YOUTH</t>
  </si>
  <si>
    <t>D</t>
  </si>
  <si>
    <t>#3</t>
  </si>
  <si>
    <t>C</t>
  </si>
  <si>
    <t>Atherton</t>
  </si>
  <si>
    <t>Issac</t>
  </si>
  <si>
    <t>21753 21758</t>
  </si>
  <si>
    <t>July 19 2004</t>
  </si>
  <si>
    <t>2004 U12/ KIDS</t>
  </si>
  <si>
    <t>T</t>
  </si>
  <si>
    <t>M</t>
  </si>
  <si>
    <t>A</t>
  </si>
  <si>
    <t>Burley</t>
  </si>
  <si>
    <t>Sam</t>
  </si>
  <si>
    <t>Sharks Ski Club</t>
  </si>
  <si>
    <t>June 22 2005</t>
  </si>
  <si>
    <t>2005 U12/ KIDS</t>
  </si>
  <si>
    <t>S</t>
  </si>
  <si>
    <t>D</t>
  </si>
  <si>
    <t>C</t>
  </si>
  <si>
    <t>Dunne</t>
  </si>
  <si>
    <t>Mikey</t>
  </si>
  <si>
    <t>MSR</t>
  </si>
  <si>
    <t>July 19 2002</t>
  </si>
  <si>
    <t>2002 U14/ YOUTH</t>
  </si>
  <si>
    <t>T</t>
  </si>
  <si>
    <t>S</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</si>
  <si>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</si>
  <si>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</si>
  <si>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</si>
  <si>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</si>
  <si>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</si>
  <si>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</si>
  <si>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</si>
  <si>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</si>
  <si>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</si>
  <si>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</si>
  <si>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</si>
  <si>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</si>
  <si>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</si>
  <si>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</si>
  <si>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</si>
  <si>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</si>
  <si>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</si>
  <si>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</si>
  <si>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</si>
  <si>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</si>
  <si>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</si>
  <si>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</si>
  <si>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</si>
  <si>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</si>
  <si>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</si>
  <si>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</si>
  <si>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</si>
  <si>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</si>
  <si>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</si>
  <si>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</si>
  <si>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</si>
  <si>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</si>
  <si>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</si>
  <si>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</si>
  <si>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</si>
  <si>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</si>
  <si>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</si>
  <si>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</si>
  <si>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</si>
  <si>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</si>
  <si>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</si>
  <si>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</si>
  <si>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</si>
  <si>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</si>
  <si>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</si>
  <si>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</si>
  <si>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</si>
  <si>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</si>
  <si>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</si>
  <si>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</si>
  <si>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</si>
  <si>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</si>
  <si>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</si>
  <si>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</si>
  <si>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</si>
  <si>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</si>
  <si>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</si>
  <si>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</si>
  <si>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</si>
  <si>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</si>
  <si>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</si>
  <si>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</si>
  <si>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</si>
  <si>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</si>
  <si>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</si>
  <si>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</si>
  <si>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</si>
  <si>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</si>
  <si>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</si>
  <si>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</si>
  <si>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</si>
  <si>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</si>
  <si>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</si>
  <si>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</si>
  <si>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</si>
  <si>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</si>
  <si>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</si>
  <si>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</si>
  <si>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</si>
  <si>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</si>
  <si>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</si>
  <si>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</si>
  <si>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</si>
  <si>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</si>
  <si>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</si>
  <si>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</si>
  <si>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</si>
  <si>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</si>
  <si>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</si>
  <si>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</si>
  <si>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</si>
  <si>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</si>
  <si>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</si>
  <si>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</si>
  <si>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</si>
  <si>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</si>
  <si>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</si>
  <si>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</si>
  <si>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</si>
  <si>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</si>
  <si>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</si>
  <si>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</si>
  <si>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</si>
  <si>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</si>
  <si>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</si>
  <si>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</si>
  <si>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</si>
  <si>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</si>
  <si>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</si>
  <si>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</si>
  <si>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</si>
  <si>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</si>
  <si>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</si>
  <si>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</si>
  <si>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</si>
  <si>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</si>
  <si>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</si>
  <si>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</si>
  <si>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</si>
  <si>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</si>
  <si>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</si>
  <si>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</si>
  <si>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</si>
  <si>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</si>
  <si>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</si>
  <si>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</si>
  <si>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</si>
  <si>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</si>
  <si>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</si>
  <si>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</si>
  <si>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</si>
  <si>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</si>
  <si>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</si>
  <si>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</si>
  <si>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</si>
  <si>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</si>
  <si>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</si>
  <si>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</si>
  <si>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</si>
  <si>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</si>
  <si>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</si>
  <si>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</si>
  <si>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</si>
  <si>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</si>
  <si>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</si>
  <si>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</si>
  <si>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</si>
  <si>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</si>
  <si>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</si>
  <si>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</si>
  <si>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</si>
  <si>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</si>
  <si>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</si>
  <si>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</si>
  <si>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</si>
  <si>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</si>
  <si>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</si>
  <si>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</si>
  <si>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</si>
  <si>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</si>
  <si>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</si>
  <si>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</si>
  <si>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</si>
  <si>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</si>
  <si>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</si>
  <si>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</si>
  <si>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</si>
  <si>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</si>
  <si>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</si>
  <si>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</si>
  <si>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</si>
  <si>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</si>
  <si>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</si>
  <si>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</si>
  <si>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</si>
  <si>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</si>
  <si>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</si>
  <si>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</si>
  <si>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</si>
  <si>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</si>
  <si>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</si>
  <si>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</si>
  <si>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JUDGING TEMPLATE</t>
  </si>
  <si>
    <t>Bibs are 1 - 140 Missing bibs : 19, 22, 46, 68,69,74</t>
  </si>
  <si>
    <t>Event Name</t>
  </si>
  <si>
    <t>English Mogul Champs</t>
  </si>
  <si>
    <t>Pace Time</t>
  </si>
  <si>
    <t>Format</t>
  </si>
  <si>
    <t>Ski</t>
  </si>
  <si>
    <t>Resort</t>
  </si>
  <si>
    <t>Manchester</t>
  </si>
  <si>
    <t>Country</t>
  </si>
  <si>
    <t>UK</t>
  </si>
  <si>
    <t>Head Judge: Martin Carr, TD: Peter Bates</t>
  </si>
  <si>
    <t>Date</t>
  </si>
  <si>
    <t>8th June 2014</t>
  </si>
  <si>
    <t>Tara Wilkie</t>
  </si>
  <si>
    <t>Chris Dey</t>
  </si>
  <si>
    <t>Kay Bates</t>
  </si>
  <si>
    <t>Peter Bates</t>
  </si>
  <si>
    <t>Keith Marks</t>
  </si>
  <si>
    <t>WOMEN</t>
  </si>
  <si>
    <t>Rank</t>
  </si>
  <si>
    <t>Bib</t>
  </si>
  <si>
    <t>C/A</t>
  </si>
  <si>
    <t>Last Name</t>
  </si>
  <si>
    <t>First Name</t>
  </si>
  <si>
    <t>Reg No.</t>
  </si>
  <si>
    <t>Nationality</t>
  </si>
  <si>
    <t>Birthdate</t>
  </si>
  <si>
    <t>Category</t>
  </si>
  <si>
    <t>Judge 1</t>
  </si>
  <si>
    <t>Judge 2</t>
  </si>
  <si>
    <t>Judge 3</t>
  </si>
  <si>
    <t>Judge 4 #1</t>
  </si>
  <si>
    <t>Judge 4 #2</t>
  </si>
  <si>
    <t>Judge 5 #1</t>
  </si>
  <si>
    <t>Judge 5 #2</t>
  </si>
  <si>
    <t>Jump 1</t>
  </si>
  <si>
    <t>Jump 2</t>
  </si>
  <si>
    <t>Time</t>
  </si>
  <si>
    <t>Total</t>
  </si>
  <si>
    <t>A</t>
  </si>
  <si>
    <t>Fenwick</t>
  </si>
  <si>
    <t>Thea</t>
  </si>
  <si>
    <t>SZ Racing</t>
  </si>
  <si>
    <t>2002 U14/ YOUTH</t>
  </si>
  <si>
    <t>S</t>
  </si>
  <si>
    <t>#3</t>
  </si>
  <si>
    <t>A</t>
  </si>
  <si>
    <t>Wilkinson</t>
  </si>
  <si>
    <t>Millie</t>
  </si>
  <si>
    <t>December 29 2001</t>
  </si>
  <si>
    <t>2001 U14/ YOUTH</t>
  </si>
  <si>
    <t>S</t>
  </si>
  <si>
    <t>#3</t>
  </si>
  <si>
    <t>C</t>
  </si>
  <si>
    <t>Grant</t>
  </si>
  <si>
    <t>Jodie</t>
  </si>
  <si>
    <t>September 7 2000</t>
  </si>
  <si>
    <t>2000 U16/ YOUTH</t>
  </si>
  <si>
    <t>S</t>
  </si>
  <si>
    <t>St</t>
  </si>
  <si>
    <t>C</t>
  </si>
  <si>
    <t>Daniels</t>
  </si>
  <si>
    <t>Daisi</t>
  </si>
  <si>
    <t>July 20 2002</t>
  </si>
  <si>
    <t>2002 U14/ YOUTH</t>
  </si>
  <si>
    <t>S</t>
  </si>
  <si>
    <t>T</t>
  </si>
  <si>
    <t>C</t>
  </si>
  <si>
    <t>Waller</t>
  </si>
  <si>
    <t>Abbey</t>
  </si>
  <si>
    <t>Sharks ski club</t>
  </si>
  <si>
    <t>October 31 2003</t>
  </si>
  <si>
    <t>2003 U12/ KIDS</t>
  </si>
  <si>
    <t>S</t>
  </si>
  <si>
    <t>T</t>
  </si>
  <si>
    <t>C</t>
  </si>
  <si>
    <t>Marsh</t>
  </si>
  <si>
    <t>Ellla</t>
  </si>
  <si>
    <t>SHARKS 21825</t>
  </si>
  <si>
    <t>July 7 2000</t>
  </si>
  <si>
    <t>2000 U16/ YOUTH</t>
  </si>
  <si>
    <t>St</t>
  </si>
  <si>
    <t>S</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</si>
  <si>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</si>
  <si>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</si>
  <si>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</si>
  <si>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</si>
  <si>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</si>
  <si>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</si>
  <si>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</si>
  <si>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</si>
  <si>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</si>
  <si>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</si>
  <si>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</si>
  <si>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</si>
  <si>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</si>
  <si>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</si>
  <si>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</si>
  <si>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</si>
  <si>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</si>
  <si>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</si>
  <si>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</si>
  <si>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</si>
  <si>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</si>
  <si>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</si>
  <si>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</si>
  <si>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</si>
  <si>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</si>
  <si>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</si>
  <si>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</si>
  <si>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</si>
  <si>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</si>
  <si>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</si>
  <si>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</si>
  <si>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</si>
  <si>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</si>
  <si>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</si>
  <si>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</si>
  <si>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</si>
  <si>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</si>
  <si>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</si>
  <si>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MEN</t>
  </si>
  <si>
    <t>Bib</t>
  </si>
  <si>
    <t>G/R</t>
  </si>
  <si>
    <t>Last Name</t>
  </si>
  <si>
    <t>First Name</t>
  </si>
  <si>
    <t>Reg No</t>
  </si>
  <si>
    <t>Sponsor</t>
  </si>
  <si>
    <t>Birthdate</t>
  </si>
  <si>
    <t>Category</t>
  </si>
  <si>
    <t>Judge 1</t>
  </si>
  <si>
    <t>Judge 2</t>
  </si>
  <si>
    <t>Judge 3</t>
  </si>
  <si>
    <t>Judge 4 #1</t>
  </si>
  <si>
    <t>Judge 4 #2</t>
  </si>
  <si>
    <t>Judge 5 #1</t>
  </si>
  <si>
    <t>Judge 5 #2</t>
  </si>
  <si>
    <t>Jump 1</t>
  </si>
  <si>
    <t>Jump 2</t>
  </si>
  <si>
    <t>Total</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</si>
  <si>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</si>
  <si>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</si>
  <si>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</si>
  <si>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</si>
  <si>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</si>
  <si>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</si>
  <si>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</si>
  <si>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</si>
  <si>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</si>
  <si>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</si>
  <si>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</si>
  <si>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</si>
  <si>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</si>
  <si>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</si>
  <si>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</si>
  <si>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</si>
  <si>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</si>
  <si>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</si>
  <si>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</si>
  <si>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</si>
  <si>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</si>
  <si>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</si>
  <si>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</si>
  <si>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</si>
  <si>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</si>
  <si>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</si>
  <si>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</si>
  <si>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</si>
  <si>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</si>
  <si>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</si>
  <si>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</si>
  <si>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</si>
  <si>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</si>
  <si>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</si>
  <si>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</si>
  <si>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</si>
  <si>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</si>
  <si>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</si>
  <si>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</si>
  <si>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</si>
  <si>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</si>
  <si>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</si>
  <si>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</si>
  <si>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</si>
  <si>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</si>
  <si>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</si>
  <si>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</si>
  <si>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</si>
  <si>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</si>
  <si>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</si>
  <si>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</si>
  <si>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</si>
  <si>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</si>
  <si>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</si>
  <si>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</si>
  <si>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</si>
  <si>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</si>
  <si>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</si>
  <si>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</si>
  <si>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</si>
  <si>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</si>
  <si>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</si>
  <si>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</si>
  <si>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</si>
  <si>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</si>
  <si>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</si>
  <si>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</si>
  <si>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</si>
  <si>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</si>
  <si>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</si>
  <si>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</si>
  <si>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</si>
  <si>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</si>
  <si>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</si>
  <si>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</si>
  <si>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</si>
  <si>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</si>
  <si>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</si>
  <si>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</si>
  <si>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</si>
  <si>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</si>
  <si>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</si>
  <si>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</si>
  <si>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</si>
  <si>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</si>
  <si>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</si>
  <si>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</si>
  <si>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</si>
  <si>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</si>
  <si>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</si>
  <si>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</si>
  <si>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</si>
  <si>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</si>
  <si>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</si>
  <si>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</si>
  <si>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</si>
  <si>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</si>
  <si>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</si>
  <si>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</si>
  <si>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</si>
  <si>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</si>
  <si>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</si>
  <si>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</si>
  <si>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</si>
  <si>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</si>
  <si>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</si>
  <si>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</si>
  <si>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</si>
  <si>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</si>
  <si>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</si>
  <si>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</si>
  <si>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</si>
  <si>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</si>
  <si>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</si>
  <si>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</si>
  <si>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</si>
  <si>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</si>
  <si>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</si>
  <si>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</si>
  <si>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</si>
  <si>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</si>
  <si>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</si>
  <si>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</si>
  <si>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</si>
  <si>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</si>
  <si>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</si>
  <si>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</si>
  <si>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</si>
  <si>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</si>
  <si>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</si>
  <si>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</si>
  <si>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</si>
  <si>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</si>
  <si>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</si>
  <si>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</si>
  <si>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</si>
  <si>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</si>
  <si>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</si>
  <si>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</si>
  <si>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</si>
  <si>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</si>
  <si>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</si>
  <si>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</si>
  <si>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</si>
  <si>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</si>
  <si>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</si>
  <si>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</si>
  <si>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</si>
  <si>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</si>
  <si>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</si>
  <si>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</si>
  <si>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</si>
  <si>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</si>
  <si>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</si>
  <si>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</si>
  <si>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</si>
  <si>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</si>
  <si>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</si>
  <si>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</si>
  <si>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</si>
  <si>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</si>
  <si>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</si>
  <si>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</si>
  <si>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</si>
  <si>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</si>
  <si>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</si>
  <si>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</si>
  <si>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</si>
  <si>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</si>
  <si>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</si>
  <si>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</si>
  <si>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</si>
  <si>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</si>
  <si>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</si>
  <si>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</si>
  <si>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</si>
  <si>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</si>
  <si>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</si>
  <si>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</si>
  <si>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</si>
  <si>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</si>
  <si>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</si>
  <si>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</si>
  <si>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</si>
  <si>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</si>
  <si>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</si>
  <si>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</si>
  <si>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</si>
  <si>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</si>
  <si>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</si>
  <si>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</si>
  <si>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</si>
  <si>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</si>
  <si>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</si>
  <si>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</si>
  <si>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</si>
  <si>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</si>
  <si>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</si>
  <si>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</si>
  <si>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</si>
  <si>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JUDGING TEMPLATE</t>
  </si>
  <si>
    <t>Bibs are 1 - 140 Missing bibs : 19, 22, 46, 68,69,74</t>
  </si>
  <si>
    <t>Event Name</t>
  </si>
  <si>
    <t>English Mogul Champs</t>
  </si>
  <si>
    <t>Pace Time</t>
  </si>
  <si>
    <t>Format</t>
  </si>
  <si>
    <t>Ski</t>
  </si>
  <si>
    <t>Resort</t>
  </si>
  <si>
    <t>Manchester</t>
  </si>
  <si>
    <t>Country</t>
  </si>
  <si>
    <t>UK</t>
  </si>
  <si>
    <t>Head Judge: Martin Carr, TD: Peter Bates</t>
  </si>
  <si>
    <t>Date</t>
  </si>
  <si>
    <t>8th June 2014</t>
  </si>
  <si>
    <t>Tara Wilkie</t>
  </si>
  <si>
    <t>Chris Dey</t>
  </si>
  <si>
    <t>Kay Bates</t>
  </si>
  <si>
    <t>Peter Bates</t>
  </si>
  <si>
    <t>Keith Marks</t>
  </si>
  <si>
    <t>WOMEN</t>
  </si>
  <si>
    <t>Rank</t>
  </si>
  <si>
    <t>Bib</t>
  </si>
  <si>
    <t>C/A</t>
  </si>
  <si>
    <t>Last Name</t>
  </si>
  <si>
    <t>First Name</t>
  </si>
  <si>
    <t>Reg No.</t>
  </si>
  <si>
    <t>Nationality</t>
  </si>
  <si>
    <t>Birthdate</t>
  </si>
  <si>
    <t>Category</t>
  </si>
  <si>
    <t>Judge 1</t>
  </si>
  <si>
    <t>Judge 2</t>
  </si>
  <si>
    <t>Judge 3</t>
  </si>
  <si>
    <t>Judge 4 #1</t>
  </si>
  <si>
    <t>Judge 4 #2</t>
  </si>
  <si>
    <t>Judge 5 #1</t>
  </si>
  <si>
    <t>Judge 5 #2</t>
  </si>
  <si>
    <t>Jump 1</t>
  </si>
  <si>
    <t>Jump 2</t>
  </si>
  <si>
    <t>Time</t>
  </si>
  <si>
    <t>Total</t>
  </si>
  <si>
    <t>A</t>
  </si>
  <si>
    <t>Fenwick</t>
  </si>
  <si>
    <t>Thea</t>
  </si>
  <si>
    <t>SZ Racing</t>
  </si>
  <si>
    <t>2002 U14/ YOUTH</t>
  </si>
  <si>
    <t>K</t>
  </si>
  <si>
    <t>#3</t>
  </si>
  <si>
    <t>A</t>
  </si>
  <si>
    <t>Wilkinson</t>
  </si>
  <si>
    <t>Millie</t>
  </si>
  <si>
    <t>December 29 2001</t>
  </si>
  <si>
    <t>2001 U14/ YOUTH</t>
  </si>
  <si>
    <t>S</t>
  </si>
  <si>
    <t>#3</t>
  </si>
  <si>
    <t>C</t>
  </si>
  <si>
    <t>Grant</t>
  </si>
  <si>
    <t>Jodie</t>
  </si>
  <si>
    <t>September 7 2000</t>
  </si>
  <si>
    <t>2000 U16/ YOUTH</t>
  </si>
  <si>
    <t>S</t>
  </si>
  <si>
    <t>St</t>
  </si>
  <si>
    <t>C</t>
  </si>
  <si>
    <t>Daniels</t>
  </si>
  <si>
    <t>Daisi</t>
  </si>
  <si>
    <t>July 20 2002</t>
  </si>
  <si>
    <t>2002 U14/ YOUTH</t>
  </si>
  <si>
    <t>S</t>
  </si>
  <si>
    <t>T</t>
  </si>
  <si>
    <t>C</t>
  </si>
  <si>
    <t>Waller</t>
  </si>
  <si>
    <t>Abbey</t>
  </si>
  <si>
    <t>Sharks ski club</t>
  </si>
  <si>
    <t>October 31 2003</t>
  </si>
  <si>
    <t>2003 U12/ KIDS</t>
  </si>
  <si>
    <t>S</t>
  </si>
  <si>
    <t>T</t>
  </si>
  <si>
    <t>C</t>
  </si>
  <si>
    <t>Marsh</t>
  </si>
  <si>
    <t>Ellla</t>
  </si>
  <si>
    <t>SHARKS 21825</t>
  </si>
  <si>
    <t>July 7 2000</t>
  </si>
  <si>
    <t>2000 U16/ YOUTH</t>
  </si>
  <si>
    <t>St</t>
  </si>
  <si>
    <t>St</t>
  </si>
  <si>
    <t>#0</t>
  </si>
  <si>
    <t>#0</t>
  </si>
  <si>
    <t>St</t>
  </si>
  <si>
    <t>T</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</si>
  <si>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</si>
  <si>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</si>
  <si>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</si>
  <si>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</si>
  <si>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</si>
  <si>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</si>
  <si>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</si>
  <si>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</si>
  <si>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</si>
  <si>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</si>
  <si>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</si>
  <si>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</si>
  <si>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</si>
  <si>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</si>
  <si>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</si>
  <si>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</si>
  <si>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</si>
  <si>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</si>
  <si>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</si>
  <si>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</si>
  <si>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</si>
  <si>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</si>
  <si>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</si>
  <si>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</si>
  <si>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</si>
  <si>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</si>
  <si>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</si>
  <si>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</si>
  <si>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</si>
  <si>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</si>
  <si>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</si>
  <si>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</si>
  <si>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</si>
  <si>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</si>
  <si>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MEN</t>
  </si>
  <si>
    <t>Bib</t>
  </si>
  <si>
    <t>G/R</t>
  </si>
  <si>
    <t>Last Name</t>
  </si>
  <si>
    <t>First Name</t>
  </si>
  <si>
    <t>Reg No</t>
  </si>
  <si>
    <t>Sponsor</t>
  </si>
  <si>
    <t>Birthdate</t>
  </si>
  <si>
    <t>Category</t>
  </si>
  <si>
    <t>Judge 1</t>
  </si>
  <si>
    <t>Judge 2</t>
  </si>
  <si>
    <t>Judge 3</t>
  </si>
  <si>
    <t>Judge 4 #1</t>
  </si>
  <si>
    <t>Judge 4 #2</t>
  </si>
  <si>
    <t>Judge 5 #1</t>
  </si>
  <si>
    <t>Judge 5 #2</t>
  </si>
  <si>
    <t>Jump 1</t>
  </si>
  <si>
    <t>Jump 2</t>
  </si>
  <si>
    <t>Total</t>
  </si>
  <si>
    <t>Anti Clockwise (Ski)</t>
  </si>
  <si>
    <t>Longley</t>
  </si>
  <si>
    <t>Andrew</t>
  </si>
  <si>
    <t>Sharks</t>
  </si>
  <si>
    <t>November 29 1990</t>
  </si>
  <si>
    <t>1990 OPEN</t>
  </si>
  <si>
    <t>l</t>
  </si>
  <si>
    <t>bPp</t>
  </si>
  <si>
    <t>C</t>
  </si>
  <si>
    <t>Houston</t>
  </si>
  <si>
    <t>Samuel</t>
  </si>
  <si>
    <t>sharks ski club</t>
  </si>
  <si>
    <t>November 30 1996</t>
  </si>
  <si>
    <t>1996 U20/ JUNIOR</t>
  </si>
  <si>
    <t>bL</t>
  </si>
  <si>
    <t>#3</t>
  </si>
  <si>
    <t>A</t>
  </si>
  <si>
    <t>Feneley</t>
  </si>
  <si>
    <t>William</t>
  </si>
  <si>
    <t>Norfolk, BSA 18809</t>
  </si>
  <si>
    <t>July 13 1999</t>
  </si>
  <si>
    <t>1999 U16/ YOUTH</t>
  </si>
  <si>
    <t>fT</t>
  </si>
  <si>
    <t>3pG</t>
  </si>
  <si>
    <t>A</t>
  </si>
  <si>
    <t>Rose</t>
  </si>
  <si>
    <t>James</t>
  </si>
  <si>
    <t>Stoke - SSE number 21554</t>
  </si>
  <si>
    <t>December 11 2001</t>
  </si>
  <si>
    <t>2001 U14/ YOUTH</t>
  </si>
  <si>
    <t>bT</t>
  </si>
  <si>
    <t>#3</t>
  </si>
  <si>
    <t>C</t>
  </si>
  <si>
    <t>Atherton</t>
  </si>
  <si>
    <t>Lucas</t>
  </si>
  <si>
    <t>21753 21758</t>
  </si>
  <si>
    <t>October 14 2001</t>
  </si>
  <si>
    <t>2001 U14/ YOUTH</t>
  </si>
  <si>
    <t>S</t>
  </si>
  <si>
    <t>T</t>
  </si>
  <si>
    <t>C</t>
  </si>
  <si>
    <t>Rascagneres</t>
  </si>
  <si>
    <t>Tom</t>
  </si>
  <si>
    <t>19569 Manchester ski racing</t>
  </si>
  <si>
    <t>July 28 2000</t>
  </si>
  <si>
    <t>2000 U16/ YOUTH</t>
  </si>
  <si>
    <t>K</t>
  </si>
  <si>
    <t>S</t>
  </si>
  <si>
    <t>Clockwise (Ski)</t>
  </si>
  <si>
    <t>Davis</t>
  </si>
  <si>
    <t>Ethan</t>
  </si>
  <si>
    <t>SSE &amp; Kent Freestyle</t>
  </si>
  <si>
    <t>June 28 2001</t>
  </si>
  <si>
    <t>2001 U14/ YOUTH</t>
  </si>
  <si>
    <t>#3</t>
  </si>
  <si>
    <t>S</t>
  </si>
  <si>
    <t>C</t>
  </si>
  <si>
    <t>Wylie</t>
  </si>
  <si>
    <t>Callum</t>
  </si>
  <si>
    <t>December 14 1999</t>
  </si>
  <si>
    <t>1999 U16/ YOUTH</t>
  </si>
  <si>
    <t>St</t>
  </si>
  <si>
    <t>X</t>
  </si>
  <si>
    <t>C</t>
  </si>
  <si>
    <t>Savery</t>
  </si>
  <si>
    <t>Richard</t>
  </si>
  <si>
    <t>August 12 1967</t>
  </si>
  <si>
    <t>1984&gt;= MASTERS</t>
  </si>
  <si>
    <t>St</t>
  </si>
  <si>
    <t>S</t>
  </si>
  <si>
    <t>A</t>
  </si>
  <si>
    <t>Burley</t>
  </si>
  <si>
    <t>Ben</t>
  </si>
  <si>
    <t>Sharks Ski Club</t>
  </si>
  <si>
    <t>October 1 2002</t>
  </si>
  <si>
    <t>2002 U14/ YOUTH</t>
  </si>
  <si>
    <t>D</t>
  </si>
  <si>
    <t>S</t>
  </si>
  <si>
    <t>A</t>
  </si>
  <si>
    <t>Greenway</t>
  </si>
  <si>
    <t>Thomas</t>
  </si>
  <si>
    <t>White Mountain, 19631</t>
  </si>
  <si>
    <t>May 31 2001</t>
  </si>
  <si>
    <t>2001 U14/ YOUTH</t>
  </si>
  <si>
    <t>TT</t>
  </si>
  <si>
    <t>St</t>
  </si>
  <si>
    <t>C</t>
  </si>
  <si>
    <t>Jones</t>
  </si>
  <si>
    <t>Samuel</t>
  </si>
  <si>
    <t>sharks ski club</t>
  </si>
  <si>
    <t>April 21 1997</t>
  </si>
  <si>
    <t>1997 U18/ JUNIOR</t>
  </si>
  <si>
    <t>bL</t>
  </si>
  <si>
    <t>St</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</si>
  <si>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</si>
  <si>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</si>
  <si>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</si>
  <si>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</si>
  <si>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</si>
  <si>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</si>
  <si>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</si>
  <si>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</si>
  <si>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</si>
  <si>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</si>
  <si>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</si>
  <si>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</si>
  <si>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</si>
  <si>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</si>
  <si>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</si>
  <si>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</si>
  <si>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</si>
  <si>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</si>
  <si>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</si>
  <si>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</si>
  <si>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</si>
  <si>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</si>
  <si>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</si>
  <si>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</si>
  <si>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</si>
  <si>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</si>
  <si>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</si>
  <si>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</si>
  <si>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</si>
  <si>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</si>
  <si>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</si>
  <si>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</si>
  <si>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</si>
  <si>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</si>
  <si>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</si>
  <si>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</si>
  <si>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</si>
  <si>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</si>
  <si>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</si>
  <si>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</si>
  <si>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</si>
  <si>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</si>
  <si>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</si>
  <si>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</si>
  <si>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</si>
  <si>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</si>
  <si>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</si>
  <si>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</si>
  <si>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</si>
  <si>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</si>
  <si>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</si>
  <si>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</si>
  <si>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</si>
  <si>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</si>
  <si>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</si>
  <si>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</si>
  <si>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</si>
  <si>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</si>
  <si>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</si>
  <si>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</si>
  <si>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</si>
  <si>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</si>
  <si>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</si>
  <si>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</si>
  <si>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</si>
  <si>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</si>
  <si>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</si>
  <si>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</si>
  <si>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</si>
  <si>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</si>
  <si>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</si>
  <si>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</si>
  <si>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</si>
  <si>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</si>
  <si>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</si>
  <si>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</si>
  <si>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</si>
  <si>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</si>
  <si>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</si>
  <si>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</si>
  <si>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</si>
  <si>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</si>
  <si>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</si>
  <si>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</si>
  <si>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</si>
  <si>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</si>
  <si>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</si>
  <si>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</si>
  <si>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</si>
  <si>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</si>
  <si>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</si>
  <si>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</si>
  <si>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</si>
  <si>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</si>
  <si>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</si>
  <si>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</si>
  <si>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</si>
  <si>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</si>
  <si>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</si>
  <si>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</si>
  <si>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</si>
  <si>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</si>
  <si>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</si>
  <si>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</si>
  <si>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</si>
  <si>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</si>
  <si>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</si>
  <si>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</si>
  <si>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</si>
  <si>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</si>
  <si>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</si>
  <si>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</si>
  <si>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</si>
  <si>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</si>
  <si>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</si>
  <si>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</si>
  <si>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</si>
  <si>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</si>
  <si>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</si>
  <si>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</si>
  <si>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</si>
  <si>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</si>
  <si>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</si>
  <si>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</si>
  <si>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</si>
  <si>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</si>
  <si>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</si>
  <si>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</si>
  <si>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</si>
  <si>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</si>
  <si>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</si>
  <si>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</si>
  <si>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</si>
  <si>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</si>
  <si>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</si>
  <si>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</si>
  <si>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</si>
  <si>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</si>
  <si>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</si>
  <si>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</si>
  <si>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</si>
  <si>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</si>
  <si>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</si>
  <si>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</si>
  <si>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</si>
  <si>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</si>
  <si>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</si>
  <si>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</si>
  <si>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</si>
  <si>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</si>
  <si>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</si>
  <si>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</si>
  <si>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</si>
  <si>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</si>
  <si>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</si>
  <si>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</si>
  <si>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</si>
  <si>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</si>
  <si>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</si>
  <si>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</si>
  <si>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</si>
  <si>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</si>
  <si>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</si>
  <si>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</si>
  <si>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</si>
  <si>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</si>
  <si>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</si>
  <si>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</si>
  <si>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</si>
  <si>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</si>
  <si>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</si>
  <si>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</si>
  <si>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</si>
  <si>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</si>
  <si>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</si>
  <si>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</si>
  <si>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JUDGING TEMPLATE</t>
  </si>
  <si>
    <t>Bibs are 1 - 140 Missing bibs : 19, 22, 46, 68,69,74</t>
  </si>
  <si>
    <t>Event Name</t>
  </si>
  <si>
    <t>English Mogul Champs</t>
  </si>
  <si>
    <t>Pace Time</t>
  </si>
  <si>
    <t>Format</t>
  </si>
  <si>
    <t>Ski</t>
  </si>
  <si>
    <t>Resort</t>
  </si>
  <si>
    <t>Manchester</t>
  </si>
  <si>
    <t>Country</t>
  </si>
  <si>
    <t>UK</t>
  </si>
  <si>
    <t>Head Judge: Martin Carr, TD: Peter Bates</t>
  </si>
  <si>
    <t>Date</t>
  </si>
  <si>
    <t>8th June 2014</t>
  </si>
  <si>
    <t>Tara Wilkie</t>
  </si>
  <si>
    <t>Chris Dey</t>
  </si>
  <si>
    <t>Kay Bates</t>
  </si>
  <si>
    <t>Peter Bates</t>
  </si>
  <si>
    <t>Keith Marks</t>
  </si>
  <si>
    <t>WOMEN</t>
  </si>
  <si>
    <t>Rank</t>
  </si>
  <si>
    <t>Bib</t>
  </si>
  <si>
    <t>C/A</t>
  </si>
  <si>
    <t>Last Name</t>
  </si>
  <si>
    <t>First Name</t>
  </si>
  <si>
    <t>Reg No.</t>
  </si>
  <si>
    <t>Nationality</t>
  </si>
  <si>
    <t>Birthdate</t>
  </si>
  <si>
    <t>Category</t>
  </si>
  <si>
    <t>Judge 1</t>
  </si>
  <si>
    <t>Judge 2</t>
  </si>
  <si>
    <t>Judge 3</t>
  </si>
  <si>
    <t>Judge 4 #1</t>
  </si>
  <si>
    <t>Judge 4 #2</t>
  </si>
  <si>
    <t>Judge 5 #1</t>
  </si>
  <si>
    <t>Judge 5 #2</t>
  </si>
  <si>
    <t>Jump 1</t>
  </si>
  <si>
    <t>Jump 2</t>
  </si>
  <si>
    <t>Time</t>
  </si>
  <si>
    <t>Total</t>
  </si>
  <si>
    <t>A</t>
  </si>
  <si>
    <t>Fenwick</t>
  </si>
  <si>
    <t>Thea</t>
  </si>
  <si>
    <t>SZ Racing</t>
  </si>
  <si>
    <t>2002 U14/ YOUTH</t>
  </si>
  <si>
    <t>S</t>
  </si>
  <si>
    <t>#3</t>
  </si>
  <si>
    <t>A</t>
  </si>
  <si>
    <t>Wilkinson</t>
  </si>
  <si>
    <t>Millie</t>
  </si>
  <si>
    <t>December 29 2001</t>
  </si>
  <si>
    <t>2001 U14/ YOUTH</t>
  </si>
  <si>
    <t>S</t>
  </si>
  <si>
    <t>#3</t>
  </si>
  <si>
    <t>C</t>
  </si>
  <si>
    <t>Grant</t>
  </si>
  <si>
    <t>Jodie</t>
  </si>
  <si>
    <t>September 7 2000</t>
  </si>
  <si>
    <t>2000 U16/ YOUTH</t>
  </si>
  <si>
    <t>S</t>
  </si>
  <si>
    <t>St</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</si>
  <si>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</si>
  <si>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</si>
  <si>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</si>
  <si>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</si>
  <si>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</si>
  <si>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</si>
  <si>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</si>
  <si>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</si>
  <si>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</si>
  <si>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</si>
  <si>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</si>
  <si>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</si>
  <si>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</si>
  <si>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</si>
  <si>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</si>
  <si>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</si>
  <si>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</si>
  <si>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</si>
  <si>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</si>
  <si>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</si>
  <si>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</si>
  <si>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</si>
  <si>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</si>
  <si>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</si>
  <si>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</si>
  <si>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</si>
  <si>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</si>
  <si>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</si>
  <si>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</si>
  <si>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</si>
  <si>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</si>
  <si>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</si>
  <si>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</si>
  <si>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</si>
  <si>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</si>
  <si>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</si>
  <si>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</si>
  <si>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</si>
  <si>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</si>
  <si>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</si>
  <si>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</si>
  <si>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</si>
  <si>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</si>
  <si>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</si>
  <si>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MEN</t>
  </si>
  <si>
    <t>Bib</t>
  </si>
  <si>
    <t>G/R</t>
  </si>
  <si>
    <t>Last Name</t>
  </si>
  <si>
    <t>First Name</t>
  </si>
  <si>
    <t>Reg No</t>
  </si>
  <si>
    <t>Sponsor</t>
  </si>
  <si>
    <t>Birthdate</t>
  </si>
  <si>
    <t>Category</t>
  </si>
  <si>
    <t>Judge 1</t>
  </si>
  <si>
    <t>Judge 2</t>
  </si>
  <si>
    <t>Judge 3</t>
  </si>
  <si>
    <t>Judge 4 #1</t>
  </si>
  <si>
    <t>Judge 4 #2</t>
  </si>
  <si>
    <t>Judge 5 #1</t>
  </si>
  <si>
    <t>Judge 5 #2</t>
  </si>
  <si>
    <t>Jump 1</t>
  </si>
  <si>
    <t>Jump 2</t>
  </si>
  <si>
    <t>Total</t>
  </si>
  <si>
    <t>Anti Clockwise (Ski)</t>
  </si>
  <si>
    <t>Longley</t>
  </si>
  <si>
    <t>Andrew</t>
  </si>
  <si>
    <t>Sharks</t>
  </si>
  <si>
    <t>November 29 1990</t>
  </si>
  <si>
    <t>1990 OPEN</t>
  </si>
  <si>
    <t>lg</t>
  </si>
  <si>
    <t>bPp</t>
  </si>
  <si>
    <t>C</t>
  </si>
  <si>
    <t>Houston</t>
  </si>
  <si>
    <t>Samuel</t>
  </si>
  <si>
    <t>sharks ski club</t>
  </si>
  <si>
    <t>November 30 1996</t>
  </si>
  <si>
    <t>1996 U20/ JUNIOR</t>
  </si>
  <si>
    <t>bL</t>
  </si>
  <si>
    <t>#3</t>
  </si>
  <si>
    <t>A</t>
  </si>
  <si>
    <t>Feneley</t>
  </si>
  <si>
    <t>William</t>
  </si>
  <si>
    <t>Norfolk, BSA 18809</t>
  </si>
  <si>
    <t>July 13 1999</t>
  </si>
  <si>
    <t>1999 U16/ YOUTH</t>
  </si>
  <si>
    <t>fT</t>
  </si>
  <si>
    <t>3pG</t>
  </si>
  <si>
    <t>C</t>
  </si>
  <si>
    <t>Atherton</t>
  </si>
  <si>
    <t>Lucas</t>
  </si>
  <si>
    <t>21753 21758</t>
  </si>
  <si>
    <t>October 14 2001</t>
  </si>
  <si>
    <t>2001 U14/ YOUTH</t>
  </si>
  <si>
    <t>S</t>
  </si>
  <si>
    <t>T</t>
  </si>
  <si>
    <t>A</t>
  </si>
  <si>
    <t>Rose</t>
  </si>
  <si>
    <t>James</t>
  </si>
  <si>
    <t>Stoke - SSE number 21554</t>
  </si>
  <si>
    <t>December 11 2001</t>
  </si>
  <si>
    <t>2001 U14/ YOUTH</t>
  </si>
  <si>
    <t>bT</t>
  </si>
  <si>
    <t>#3</t>
  </si>
  <si>
    <t>C</t>
  </si>
  <si>
    <t>Rascagneres</t>
  </si>
  <si>
    <t>Tom</t>
  </si>
  <si>
    <t>19569 Manchester ski racing</t>
  </si>
  <si>
    <t>July 28 2000</t>
  </si>
  <si>
    <t>2000 U16/ YOUTH</t>
  </si>
  <si>
    <t>TS</t>
  </si>
  <si>
    <t>S</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</si>
  <si>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</si>
  <si>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</si>
  <si>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</si>
  <si>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</si>
  <si>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</si>
  <si>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</si>
  <si>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</si>
  <si>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</si>
  <si>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</si>
  <si>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</si>
  <si>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</si>
  <si>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</si>
  <si>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</si>
  <si>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</si>
  <si>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</si>
  <si>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</si>
  <si>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</si>
  <si>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</si>
  <si>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</si>
  <si>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</si>
  <si>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</si>
  <si>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</si>
  <si>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</si>
  <si>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</si>
  <si>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</si>
  <si>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</si>
  <si>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</si>
  <si>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</si>
  <si>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</si>
  <si>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</si>
  <si>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</si>
  <si>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</si>
  <si>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</si>
  <si>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</si>
  <si>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</si>
  <si>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</si>
  <si>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</si>
  <si>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</si>
  <si>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</si>
  <si>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</si>
  <si>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</si>
  <si>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</si>
  <si>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</si>
  <si>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</si>
  <si>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</si>
  <si>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</si>
  <si>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</si>
  <si>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</si>
  <si>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</si>
  <si>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</si>
  <si>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</si>
  <si>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</si>
  <si>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</si>
  <si>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</si>
  <si>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</si>
  <si>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</si>
  <si>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</si>
  <si>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</si>
  <si>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</si>
  <si>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</si>
  <si>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</si>
  <si>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</si>
  <si>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</si>
  <si>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</si>
  <si>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</si>
  <si>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</si>
  <si>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</si>
  <si>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</si>
  <si>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</si>
  <si>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</si>
  <si>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</si>
  <si>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</si>
  <si>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</si>
  <si>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</si>
  <si>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</si>
  <si>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</si>
  <si>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</si>
  <si>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</si>
  <si>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</si>
  <si>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</si>
  <si>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</si>
  <si>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</si>
  <si>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</si>
  <si>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</si>
  <si>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</si>
  <si>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</si>
  <si>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</si>
  <si>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</si>
  <si>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</si>
  <si>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</si>
  <si>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</si>
  <si>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</si>
  <si>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</si>
  <si>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</si>
  <si>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</si>
  <si>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</si>
  <si>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</si>
  <si>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</si>
  <si>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</si>
  <si>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</si>
  <si>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</si>
  <si>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</si>
  <si>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</si>
  <si>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</si>
  <si>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</si>
  <si>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</si>
  <si>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</si>
  <si>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</si>
  <si>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</si>
  <si>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</si>
  <si>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</si>
  <si>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</si>
  <si>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</si>
  <si>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</si>
  <si>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</si>
  <si>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</si>
  <si>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</si>
  <si>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</si>
  <si>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</si>
  <si>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</si>
  <si>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</si>
  <si>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</si>
  <si>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</si>
  <si>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</si>
  <si>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</si>
  <si>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</si>
  <si>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</si>
  <si>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</si>
  <si>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</si>
  <si>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</si>
  <si>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</si>
  <si>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</si>
  <si>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</si>
  <si>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</si>
  <si>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</si>
  <si>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</si>
  <si>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</si>
  <si>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</si>
  <si>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</si>
  <si>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</si>
  <si>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</si>
  <si>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</si>
  <si>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</si>
  <si>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</si>
  <si>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</si>
  <si>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</si>
  <si>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</si>
  <si>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</si>
  <si>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</si>
  <si>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</si>
  <si>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</si>
  <si>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</si>
  <si>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</si>
  <si>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</si>
  <si>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</si>
  <si>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</si>
  <si>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</si>
  <si>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</si>
  <si>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</si>
  <si>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</si>
  <si>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</si>
  <si>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</si>
  <si>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</si>
  <si>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</si>
  <si>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</si>
  <si>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</si>
  <si>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</si>
  <si>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</si>
  <si>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</si>
  <si>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</si>
  <si>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</si>
  <si>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</si>
  <si>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</si>
  <si>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</si>
  <si>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</si>
  <si>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</si>
  <si>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</si>
  <si>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</si>
  <si>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</si>
  <si>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</si>
  <si>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</si>
  <si>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</si>
  <si>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</si>
  <si>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</si>
  <si>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</si>
  <si>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</si>
  <si>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</si>
  <si>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</si>
  <si>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Jump Category</t>
  </si>
  <si>
    <t>Jump Description</t>
  </si>
  <si>
    <t>Multiply Factor</t>
  </si>
  <si>
    <t>#0</t>
  </si>
  <si>
    <t>No Jump</t>
  </si>
  <si>
    <t>#1</t>
  </si>
  <si>
    <t>#3</t>
  </si>
  <si>
    <t>3g</t>
  </si>
  <si>
    <t>360 small grab</t>
  </si>
  <si>
    <t>3G</t>
  </si>
  <si>
    <t>360 big grab</t>
  </si>
  <si>
    <t>3p</t>
  </si>
  <si>
    <t>360 Pos</t>
  </si>
  <si>
    <t>3pg</t>
  </si>
  <si>
    <t>360 Pos grab</t>
  </si>
  <si>
    <t>#7</t>
  </si>
  <si>
    <t>720</t>
  </si>
  <si>
    <t>7oA</t>
  </si>
  <si>
    <t>off D-Spin/Cork</t>
  </si>
  <si>
    <t>7oB</t>
  </si>
  <si>
    <t>off Rodeo</t>
  </si>
  <si>
    <t>bF</t>
  </si>
  <si>
    <t>Back Full</t>
  </si>
  <si>
    <t>bFp</t>
  </si>
  <si>
    <t>Back Full Pos</t>
  </si>
  <si>
    <t>bL</t>
  </si>
  <si>
    <t>Back Lay</t>
  </si>
  <si>
    <t>bLp</t>
  </si>
  <si>
    <t>Back Lay Pos</t>
  </si>
  <si>
    <t>bP</t>
  </si>
  <si>
    <t>Back Puck</t>
  </si>
  <si>
    <t>bPp</t>
  </si>
  <si>
    <t>Back Puck Pos</t>
  </si>
  <si>
    <t>fT</t>
  </si>
  <si>
    <t>Front Tuck</t>
  </si>
  <si>
    <t>L</t>
  </si>
  <si>
    <t>Loop</t>
  </si>
  <si>
    <t>Lp</t>
  </si>
  <si>
    <t>Loop pos</t>
  </si>
  <si>
    <t>Lg</t>
  </si>
  <si>
    <t>Loop small grab</t>
  </si>
  <si>
    <t>LG</t>
  </si>
  <si>
    <t>Loop big grab</t>
  </si>
  <si>
    <t>St</t>
  </si>
  <si>
    <t>Straight jump</t>
  </si>
  <si>
    <t>M</t>
  </si>
  <si>
    <t>Mule</t>
  </si>
  <si>
    <t>S</t>
  </si>
  <si>
    <t>Spread</t>
  </si>
  <si>
    <t>T</t>
  </si>
  <si>
    <t>Twister</t>
  </si>
  <si>
    <t>TS</t>
  </si>
  <si>
    <t>Twister spread</t>
  </si>
  <si>
    <t>TT</t>
  </si>
  <si>
    <t>Twist twist</t>
  </si>
  <si>
    <t>TTS</t>
  </si>
  <si>
    <t>Tw twist spread</t>
  </si>
  <si>
    <t>X</t>
  </si>
  <si>
    <t>Cross</t>
  </si>
  <si>
    <t>K</t>
  </si>
  <si>
    <t>Kosack</t>
  </si>
  <si>
    <t>D</t>
  </si>
  <si>
    <t>Daffy</t>
  </si>
  <si>
    <t>B</t>
  </si>
  <si>
    <t>Backscratcher</t>
  </si>
  <si>
    <t>bT</t>
  </si>
  <si>
    <t>Back Tuck</t>
  </si>
  <si>
    <t>JUDGING TEMPLATE</t>
  </si>
  <si>
    <t>Event Name</t>
  </si>
  <si>
    <t>English Mogul Champs</t>
  </si>
  <si>
    <t>Pace Time</t>
  </si>
  <si>
    <t>Format</t>
  </si>
  <si>
    <t>Ski</t>
  </si>
  <si>
    <t>Resort</t>
  </si>
  <si>
    <t>Manchester</t>
  </si>
  <si>
    <t>Head Judge: Martin Carr, TD: Peter Bates</t>
  </si>
  <si>
    <t>Country</t>
  </si>
  <si>
    <t>UK</t>
  </si>
  <si>
    <t>Tara Wilkie</t>
  </si>
  <si>
    <t>Chris Dey</t>
  </si>
  <si>
    <t>Kay Bates</t>
  </si>
  <si>
    <t>Peter Bates</t>
  </si>
  <si>
    <t>Keith Marks</t>
  </si>
  <si>
    <t>Date</t>
  </si>
  <si>
    <t>8th June 2014</t>
  </si>
  <si>
    <t>WOMEN</t>
  </si>
  <si>
    <t>Rank</t>
  </si>
  <si>
    <t>Bib</t>
  </si>
  <si>
    <t>G/R</t>
  </si>
  <si>
    <t>Last Name</t>
  </si>
  <si>
    <t>First Name</t>
  </si>
  <si>
    <t>Reg No.</t>
  </si>
  <si>
    <t>Nationality</t>
  </si>
  <si>
    <t>Birthdate</t>
  </si>
  <si>
    <t>Category</t>
  </si>
  <si>
    <t>Judge 1</t>
  </si>
  <si>
    <t>Judge 2</t>
  </si>
  <si>
    <t>Judge 3</t>
  </si>
  <si>
    <t>Judge 4 #1</t>
  </si>
  <si>
    <t>Judge 4 #2</t>
  </si>
  <si>
    <t>Judge 5 #1</t>
  </si>
  <si>
    <t>Judge 5 #2</t>
  </si>
  <si>
    <t>Jump 1</t>
  </si>
  <si>
    <t>Jump 2</t>
  </si>
  <si>
    <t>Time</t>
  </si>
  <si>
    <t>Total</t>
  </si>
  <si>
    <t>A</t>
  </si>
  <si>
    <t>Fenwick</t>
  </si>
  <si>
    <t>Thea</t>
  </si>
  <si>
    <t>SZ Racing</t>
  </si>
  <si>
    <t>2002 U14/ YOUTH</t>
  </si>
  <si>
    <t>S</t>
  </si>
  <si>
    <t>T</t>
  </si>
  <si>
    <t>C</t>
  </si>
  <si>
    <t>Daniels</t>
  </si>
  <si>
    <t>Daisi</t>
  </si>
  <si>
    <t>July 20 2002</t>
  </si>
  <si>
    <t>2002 U14/ YOUTH</t>
  </si>
  <si>
    <t>S</t>
  </si>
  <si>
    <t>T</t>
  </si>
  <si>
    <t>C</t>
  </si>
  <si>
    <t>Grant</t>
  </si>
  <si>
    <t>Jodie</t>
  </si>
  <si>
    <t>September 7 2000</t>
  </si>
  <si>
    <t>2000 U16/ YOUTH</t>
  </si>
  <si>
    <t>#3</t>
  </si>
  <si>
    <t>St</t>
  </si>
  <si>
    <t>A</t>
  </si>
  <si>
    <t>Wilkinson</t>
  </si>
  <si>
    <t>Millie</t>
  </si>
  <si>
    <t>December 29 2001</t>
  </si>
  <si>
    <t>2001 U14/ YOUTH</t>
  </si>
  <si>
    <t>S</t>
  </si>
  <si>
    <t>T</t>
  </si>
  <si>
    <t>C</t>
  </si>
  <si>
    <t>Waller</t>
  </si>
  <si>
    <t>Abbey</t>
  </si>
  <si>
    <t>Sharks ski club</t>
  </si>
  <si>
    <t>October 31 2003</t>
  </si>
  <si>
    <t>2003 U12/ KIDS</t>
  </si>
  <si>
    <t>S</t>
  </si>
  <si>
    <t>T</t>
  </si>
  <si>
    <t>C</t>
  </si>
  <si>
    <t>Marsh</t>
  </si>
  <si>
    <t>Ellla</t>
  </si>
  <si>
    <t>SHARKS 21825</t>
  </si>
  <si>
    <t>July 7 2000</t>
  </si>
  <si>
    <t>2000 U16/ YOUTH</t>
  </si>
  <si>
    <t>S</t>
  </si>
  <si>
    <t>St</t>
  </si>
  <si>
    <t>C</t>
  </si>
  <si>
    <t>Marsh</t>
  </si>
  <si>
    <t>Amy</t>
  </si>
  <si>
    <t>SHARKS 21826</t>
  </si>
  <si>
    <t>August 29 2002</t>
  </si>
  <si>
    <t>2002 U14/ YOUTH</t>
  </si>
  <si>
    <t>#0</t>
  </si>
  <si>
    <t>#0</t>
  </si>
  <si>
    <t>Clockwise (Ski)</t>
  </si>
  <si>
    <t>Brown</t>
  </si>
  <si>
    <t>Isobel</t>
  </si>
  <si>
    <t>Val Thorens, 20347,20346,20348</t>
  </si>
  <si>
    <t>August 1 1999</t>
  </si>
  <si>
    <t>1999 U16/ YOUTH</t>
  </si>
  <si>
    <t>#0</t>
  </si>
  <si>
    <t>#0</t>
  </si>
  <si>
    <t>Clockwise (Ski)</t>
  </si>
  <si>
    <t>Brown</t>
  </si>
  <si>
    <t>Jemima</t>
  </si>
  <si>
    <t>Val Thorens, 20347,20346,20348</t>
  </si>
  <si>
    <t>December 16 2001</t>
  </si>
  <si>
    <t>2000 U16/ YOUTH</t>
  </si>
  <si>
    <t>#0</t>
  </si>
  <si>
    <t>#0</t>
  </si>
  <si>
    <t>Clockwise (Ski)</t>
  </si>
  <si>
    <t>Brown</t>
  </si>
  <si>
    <t>Elektra</t>
  </si>
  <si>
    <t>Val Thorens, 20347,20346,20348</t>
  </si>
  <si>
    <t>June 27 2003</t>
  </si>
  <si>
    <t>2001 U14/ YOUTH</t>
  </si>
  <si>
    <t>#0</t>
  </si>
  <si>
    <t>#0</t>
  </si>
  <si>
    <t>#0</t>
  </si>
  <si>
    <t>#0</t>
  </si>
  <si>
    <t>Haines</t>
  </si>
  <si>
    <t>Nicole</t>
  </si>
  <si>
    <t>Northern Freestyle</t>
  </si>
  <si>
    <t>2004 U12/ KIDS</t>
  </si>
  <si>
    <t>St</t>
  </si>
  <si>
    <t>St</t>
  </si>
  <si>
    <t>#0</t>
  </si>
  <si>
    <t>#0</t>
  </si>
  <si>
    <t>#0</t>
  </si>
  <si>
    <t>#0</t>
  </si>
  <si>
    <t>#0</t>
  </si>
  <si>
    <t>#0</t>
  </si>
  <si>
    <t>#0</t>
  </si>
  <si>
    <t>#0</t>
  </si>
  <si>
    <t>#0</t>
  </si>
  <si>
    <t>#0</t>
  </si>
  <si>
    <t>#0</t>
  </si>
  <si>
    <t>#0</t>
  </si>
  <si>
    <t>#0</t>
  </si>
  <si>
    <t>#0</t>
  </si>
  <si>
    <t>#0</t>
  </si>
  <si>
    <t>#0</t>
  </si>
  <si>
    <t>#0</t>
  </si>
  <si>
    <t>#0</t>
  </si>
  <si>
    <t>#0</t>
  </si>
  <si>
    <t>#0</t>
  </si>
  <si>
    <t>#0</t>
  </si>
  <si>
    <t>#0</t>
  </si>
  <si>
    <t>#0</t>
  </si>
  <si>
    <t>#0</t>
  </si>
  <si>
    <t>#0</t>
  </si>
  <si>
    <t>#0</t>
  </si>
  <si>
    <t>MEN</t>
  </si>
  <si>
    <t>Bib</t>
  </si>
  <si>
    <t>G/R</t>
  </si>
  <si>
    <t>Last Name</t>
  </si>
  <si>
    <t>First Name</t>
  </si>
  <si>
    <t>Nationality</t>
  </si>
  <si>
    <t>Sponsor</t>
  </si>
  <si>
    <t>Birthdate</t>
  </si>
  <si>
    <t>Category</t>
  </si>
  <si>
    <t>Judge 1</t>
  </si>
  <si>
    <t>Judge 2</t>
  </si>
  <si>
    <t>Judge 3</t>
  </si>
  <si>
    <t>Judge 4 #1</t>
  </si>
  <si>
    <t>Judge 4 #2</t>
  </si>
  <si>
    <t>Judge 5 #1</t>
  </si>
  <si>
    <t>Judge 5 #2</t>
  </si>
  <si>
    <t>Jump 1</t>
  </si>
  <si>
    <t>Jump 2</t>
  </si>
  <si>
    <t>Total</t>
  </si>
  <si>
    <t>Anti Clockwise (Ski)</t>
  </si>
  <si>
    <t>Longley</t>
  </si>
  <si>
    <t>Andrew</t>
  </si>
  <si>
    <t>Sharks</t>
  </si>
  <si>
    <t>November 29 1990</t>
  </si>
  <si>
    <t>1990 OPEN</t>
  </si>
  <si>
    <t>l</t>
  </si>
  <si>
    <t>bPp</t>
  </si>
  <si>
    <t>C</t>
  </si>
  <si>
    <t>Houston</t>
  </si>
  <si>
    <t>Samuel</t>
  </si>
  <si>
    <t>sharks ski club</t>
  </si>
  <si>
    <t>November 30 1996</t>
  </si>
  <si>
    <t>1996 U20/ JUNIOR</t>
  </si>
  <si>
    <t>bL</t>
  </si>
  <si>
    <t>#3</t>
  </si>
  <si>
    <t>A</t>
  </si>
  <si>
    <t>Feneley</t>
  </si>
  <si>
    <t>William</t>
  </si>
  <si>
    <t>Norfolk, BSA 18809</t>
  </si>
  <si>
    <t>July 13 1999</t>
  </si>
  <si>
    <t>1999 U16/ YOUTH</t>
  </si>
  <si>
    <t>fT</t>
  </si>
  <si>
    <t>3pG</t>
  </si>
  <si>
    <t>Clockwise (Ski)</t>
  </si>
  <si>
    <t>Davis</t>
  </si>
  <si>
    <t>Ethan</t>
  </si>
  <si>
    <t>SSE &amp; Kent Freestyle</t>
  </si>
  <si>
    <t>June 28 2001</t>
  </si>
  <si>
    <t>2001 U14/ YOUTH</t>
  </si>
  <si>
    <t>#3</t>
  </si>
  <si>
    <t>S</t>
  </si>
  <si>
    <t>C</t>
  </si>
  <si>
    <t>Atherton</t>
  </si>
  <si>
    <t>Lucas</t>
  </si>
  <si>
    <t>21753 21758</t>
  </si>
  <si>
    <t>October 14 2001</t>
  </si>
  <si>
    <t>2001 U14/ YOUTH</t>
  </si>
  <si>
    <t>S</t>
  </si>
  <si>
    <t>T</t>
  </si>
  <si>
    <t>A</t>
  </si>
  <si>
    <t>Rose</t>
  </si>
  <si>
    <t>James</t>
  </si>
  <si>
    <t>Stoke - SSE number 21554</t>
  </si>
  <si>
    <t>December 11 2001</t>
  </si>
  <si>
    <t>2001 U14/ YOUTH</t>
  </si>
  <si>
    <t>bT</t>
  </si>
  <si>
    <t>#3</t>
  </si>
  <si>
    <t>C</t>
  </si>
  <si>
    <t>Savery</t>
  </si>
  <si>
    <t>Richard</t>
  </si>
  <si>
    <t>August 12 1967</t>
  </si>
  <si>
    <t>1984&gt;= MASTERS</t>
  </si>
  <si>
    <t>D</t>
  </si>
  <si>
    <t>S</t>
  </si>
  <si>
    <t>A</t>
  </si>
  <si>
    <t>Burley</t>
  </si>
  <si>
    <t>Ben</t>
  </si>
  <si>
    <t>Sharks Ski Club</t>
  </si>
  <si>
    <t>October 1 2002</t>
  </si>
  <si>
    <t>2002 U14/ YOUTH</t>
  </si>
  <si>
    <t>S</t>
  </si>
  <si>
    <t>D</t>
  </si>
  <si>
    <t>A</t>
  </si>
  <si>
    <t>Burley</t>
  </si>
  <si>
    <t>Sam</t>
  </si>
  <si>
    <t>Sharks Ski Club</t>
  </si>
  <si>
    <t>June 22 2005</t>
  </si>
  <si>
    <t>2005 U12/ KIDS</t>
  </si>
  <si>
    <t>S</t>
  </si>
  <si>
    <t>T</t>
  </si>
  <si>
    <t>C</t>
  </si>
  <si>
    <t>Dunne</t>
  </si>
  <si>
    <t>Mikey</t>
  </si>
  <si>
    <t>MSR</t>
  </si>
  <si>
    <t>July 19 2002</t>
  </si>
  <si>
    <t>2002 U14/ YOUTH</t>
  </si>
  <si>
    <t>T</t>
  </si>
  <si>
    <t>S</t>
  </si>
  <si>
    <t>C</t>
  </si>
  <si>
    <t>Atherton</t>
  </si>
  <si>
    <t>Issac</t>
  </si>
  <si>
    <t>21753 21758</t>
  </si>
  <si>
    <t>July 19 2004</t>
  </si>
  <si>
    <t>2004 U12/ KIDS</t>
  </si>
  <si>
    <t>S</t>
  </si>
  <si>
    <t>T</t>
  </si>
  <si>
    <t>C</t>
  </si>
  <si>
    <t>Wylie</t>
  </si>
  <si>
    <t>Callum</t>
  </si>
  <si>
    <t>December 14 1999</t>
  </si>
  <si>
    <t>1999 U16/ YOUTH</t>
  </si>
  <si>
    <t>X</t>
  </si>
  <si>
    <t>D</t>
  </si>
  <si>
    <t>C</t>
  </si>
  <si>
    <t>Jones</t>
  </si>
  <si>
    <t>Samuel</t>
  </si>
  <si>
    <t>sharks ski club</t>
  </si>
  <si>
    <t>April 21 1997</t>
  </si>
  <si>
    <t>1997 U18/ JUNIOR</t>
  </si>
  <si>
    <t>bT</t>
  </si>
  <si>
    <t>S</t>
  </si>
  <si>
    <t>C</t>
  </si>
  <si>
    <t>Rascagneres</t>
  </si>
  <si>
    <t>Tom</t>
  </si>
  <si>
    <t>19569 Manchester ski racing</t>
  </si>
  <si>
    <t>July 28 2000</t>
  </si>
  <si>
    <t>2000 U16/ YOUTH</t>
  </si>
  <si>
    <t>T</t>
  </si>
  <si>
    <t>TS</t>
  </si>
  <si>
    <t>A</t>
  </si>
  <si>
    <t>Greenway</t>
  </si>
  <si>
    <t>Thomas</t>
  </si>
  <si>
    <t>White Mountain, 19631</t>
  </si>
  <si>
    <t>May 31 2001</t>
  </si>
  <si>
    <t>2001 U14/ YOUTH</t>
  </si>
  <si>
    <t>TT</t>
  </si>
  <si>
    <t>#3</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</si>
  <si>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</si>
  <si>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</si>
  <si>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</si>
  <si>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</si>
  <si>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</si>
  <si>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</si>
  <si>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</si>
  <si>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</si>
  <si>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</si>
  <si>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</si>
  <si>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</si>
  <si>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</si>
  <si>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</si>
  <si>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</si>
  <si>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</si>
  <si>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</si>
  <si>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</si>
  <si>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</si>
  <si>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</si>
  <si>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</si>
  <si>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</si>
  <si>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</si>
  <si>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</si>
  <si>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</si>
  <si>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</si>
  <si>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</si>
  <si>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</si>
  <si>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</si>
  <si>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</si>
  <si>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</si>
  <si>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</si>
  <si>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</si>
  <si>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</si>
  <si>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</si>
  <si>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</si>
  <si>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</si>
  <si>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</si>
  <si>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</si>
  <si>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</si>
  <si>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</si>
  <si>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</si>
  <si>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</si>
  <si>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</si>
  <si>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</si>
  <si>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</si>
  <si>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</si>
  <si>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</si>
  <si>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</si>
  <si>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</si>
  <si>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</si>
  <si>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</si>
  <si>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</si>
  <si>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</si>
  <si>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</si>
  <si>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</si>
  <si>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</si>
  <si>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</si>
  <si>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</si>
  <si>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</si>
  <si>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</si>
  <si>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</si>
  <si>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</si>
  <si>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</si>
  <si>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</si>
  <si>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</si>
  <si>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</si>
  <si>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</si>
  <si>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</si>
  <si>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</si>
  <si>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</si>
  <si>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</si>
  <si>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</si>
  <si>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</si>
  <si>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</si>
  <si>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</si>
  <si>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</si>
  <si>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</si>
  <si>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</si>
  <si>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</si>
  <si>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</si>
  <si>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</si>
  <si>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</si>
  <si>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</si>
  <si>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</si>
  <si>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</si>
  <si>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</si>
  <si>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</si>
  <si>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</si>
  <si>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</si>
  <si>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</si>
  <si>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</si>
  <si>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</si>
  <si>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</si>
  <si>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</si>
  <si>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</si>
  <si>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</si>
  <si>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</si>
  <si>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</si>
  <si>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</si>
  <si>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</si>
  <si>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</si>
  <si>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</si>
  <si>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</si>
  <si>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</si>
  <si>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</si>
  <si>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</si>
  <si>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</si>
  <si>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</si>
  <si>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</si>
  <si>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</si>
  <si>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</si>
  <si>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</si>
  <si>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</si>
  <si>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</si>
  <si>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</si>
  <si>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</si>
  <si>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</si>
  <si>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</si>
  <si>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</si>
  <si>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</si>
  <si>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</si>
  <si>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</si>
  <si>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</si>
  <si>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</si>
  <si>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</si>
  <si>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</si>
  <si>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</si>
  <si>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</si>
  <si>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</si>
  <si>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</si>
  <si>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</si>
  <si>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</si>
  <si>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</si>
  <si>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</si>
  <si>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</si>
  <si>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</si>
  <si>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</si>
  <si>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</si>
  <si>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</si>
  <si>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</si>
  <si>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</si>
  <si>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</si>
  <si>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</si>
  <si>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</si>
  <si>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</si>
  <si>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</si>
  <si>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</si>
  <si>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</si>
  <si>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</si>
  <si>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</si>
  <si>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</si>
  <si>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</si>
  <si>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</si>
  <si>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</si>
  <si>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</si>
  <si>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</si>
  <si>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</si>
  <si>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</si>
  <si>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</si>
  <si>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</si>
  <si>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</si>
  <si>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</si>
  <si>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</si>
  <si>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</si>
  <si>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</si>
  <si>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</si>
  <si>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</si>
  <si>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</si>
  <si>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</si>
  <si>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#0</t>
  </si>
  <si>
    <t>BRITISH SNOW TOUR 2012/13</t>
  </si>
  <si>
    <t>JUDGING TEMPLATE</t>
  </si>
  <si>
    <t>Event Name</t>
  </si>
  <si>
    <t>English Moguls Champs</t>
  </si>
  <si>
    <t>Judge 1 (T): Chris Dey, Judge 2 (T) Tara Wilkie, Judge 3 (A) Keith Marks, Judge 4 (S) Kay Bates, Judge 5 (O) Peter Bates</t>
  </si>
  <si>
    <t>Format</t>
  </si>
  <si>
    <t>Ski</t>
  </si>
  <si>
    <t>Resort</t>
  </si>
  <si>
    <t>Manchester</t>
  </si>
  <si>
    <t>Country</t>
  </si>
  <si>
    <t>UK</t>
  </si>
  <si>
    <t>Date</t>
  </si>
  <si>
    <t>8th June 2014</t>
  </si>
  <si>
    <t>Rnk = Rank from Elimination lowest number has choice of line</t>
  </si>
  <si>
    <t>WOMEN</t>
  </si>
  <si>
    <t>Rank from qualif</t>
  </si>
  <si>
    <t>Bib</t>
  </si>
  <si>
    <t>Last Name</t>
  </si>
  <si>
    <t>First Name</t>
  </si>
  <si>
    <t>Score</t>
  </si>
  <si>
    <t>Round 1</t>
  </si>
  <si>
    <t>Rank from qualif</t>
  </si>
  <si>
    <t>Bib</t>
  </si>
  <si>
    <t>Rnk/Nme</t>
  </si>
  <si>
    <t>Blue Scr</t>
  </si>
  <si>
    <t>Winner Bib</t>
  </si>
  <si>
    <t>Round 2</t>
  </si>
  <si>
    <t>Bib</t>
  </si>
  <si>
    <t>Rnk/Nme</t>
  </si>
  <si>
    <t>Blue Scr</t>
  </si>
  <si>
    <t>Winner Bib</t>
  </si>
  <si>
    <t>Semi Final</t>
  </si>
  <si>
    <t>Bib</t>
  </si>
  <si>
    <t>Rnk/Nme</t>
  </si>
  <si>
    <t>Blue Scr</t>
  </si>
  <si>
    <t>Winner Bib</t>
  </si>
  <si>
    <t>Final</t>
  </si>
  <si>
    <t>Bib</t>
  </si>
  <si>
    <t>Rnk/Nme</t>
  </si>
  <si>
    <t>Blue Scr</t>
  </si>
  <si>
    <t>1st</t>
  </si>
  <si>
    <t>2nd</t>
  </si>
  <si>
    <t>3/4 Place</t>
  </si>
  <si>
    <t>Bib</t>
  </si>
  <si>
    <t>Rnk/Nme</t>
  </si>
  <si>
    <t>Blue Scr</t>
  </si>
  <si>
    <t>3rd</t>
  </si>
  <si>
    <t>4th</t>
  </si>
  <si>
    <t>MEN</t>
  </si>
  <si>
    <t>Rank from qualif</t>
  </si>
  <si>
    <t>Bib</t>
  </si>
  <si>
    <t>Last Name</t>
  </si>
  <si>
    <t>First Name</t>
  </si>
  <si>
    <t>Score</t>
  </si>
  <si>
    <t>Round 1</t>
  </si>
  <si>
    <t>Rank from qualif</t>
  </si>
  <si>
    <t>Bib</t>
  </si>
  <si>
    <t>Rnk/Nme</t>
  </si>
  <si>
    <t>Blue Scr</t>
  </si>
  <si>
    <t>Winner Bib</t>
  </si>
  <si>
    <t>Round 2</t>
  </si>
  <si>
    <t>Bib</t>
  </si>
  <si>
    <t>Rnk/Nme</t>
  </si>
  <si>
    <t>Blue Scr</t>
  </si>
  <si>
    <t>Winner Bib</t>
  </si>
  <si>
    <t>Semi Final</t>
  </si>
  <si>
    <t>Bib</t>
  </si>
  <si>
    <t>Rnk/Nme</t>
  </si>
  <si>
    <t>Blue Scr</t>
  </si>
  <si>
    <t>Winner Bib</t>
  </si>
  <si>
    <t>Final</t>
  </si>
  <si>
    <t>Bib</t>
  </si>
  <si>
    <t>Rnk/Nme</t>
  </si>
  <si>
    <t>Blue Scr</t>
  </si>
  <si>
    <t>1st</t>
  </si>
  <si>
    <t>Longley</t>
  </si>
  <si>
    <t>Andrew</t>
  </si>
  <si>
    <t>Houston</t>
  </si>
  <si>
    <t>Samuel</t>
  </si>
  <si>
    <t>2nd</t>
  </si>
  <si>
    <t>Feneley</t>
  </si>
  <si>
    <t>William</t>
  </si>
  <si>
    <t>Davis</t>
  </si>
  <si>
    <t>Ethan</t>
  </si>
  <si>
    <t>Atherton</t>
  </si>
  <si>
    <t>Lucas</t>
  </si>
  <si>
    <t>3/4 Place</t>
  </si>
  <si>
    <t>Bib</t>
  </si>
  <si>
    <t>Rnk/Nme</t>
  </si>
  <si>
    <t>Blue Scr</t>
  </si>
  <si>
    <t>3rd</t>
  </si>
  <si>
    <t>Rose</t>
  </si>
  <si>
    <t>James</t>
  </si>
  <si>
    <t>Savery</t>
  </si>
  <si>
    <t>Richard</t>
  </si>
  <si>
    <t>4th</t>
  </si>
  <si>
    <t>Burley</t>
  </si>
  <si>
    <t>Ben</t>
  </si>
  <si>
    <t>Burley</t>
  </si>
  <si>
    <t>Sam</t>
  </si>
  <si>
    <t>Dunne</t>
  </si>
  <si>
    <t>Mikey</t>
  </si>
  <si>
    <t>Atherton</t>
  </si>
  <si>
    <t>Issac</t>
  </si>
  <si>
    <t>Wylie</t>
  </si>
  <si>
    <t>Callum</t>
  </si>
  <si>
    <t>Jones</t>
  </si>
  <si>
    <t>Samuel</t>
  </si>
  <si>
    <t>Rascagneres</t>
  </si>
  <si>
    <t>Tom</t>
  </si>
  <si>
    <t>Greenway</t>
  </si>
  <si>
    <t>Thomas</t>
  </si>
  <si>
    <t>BRITISH SNOW TOUR 2012/13</t>
  </si>
  <si>
    <t>JUDGING TEMPLATE</t>
  </si>
  <si>
    <t>Event Name</t>
  </si>
  <si>
    <t>English Moguls Champs</t>
  </si>
  <si>
    <t>Judge 1 (T): Chris Dey, Judge 2 (T) Tara Wilkie, Judge 3 (A) Keith Marks, Judge 4 (S) Kay Bates, Judge 5 (O) Peter Bates</t>
  </si>
  <si>
    <t>Format</t>
  </si>
  <si>
    <t>Ski</t>
  </si>
  <si>
    <t>Resort</t>
  </si>
  <si>
    <t>Manchester</t>
  </si>
  <si>
    <t>Country</t>
  </si>
  <si>
    <t>UK</t>
  </si>
  <si>
    <t>Date</t>
  </si>
  <si>
    <t>8th June 2014</t>
  </si>
  <si>
    <t>Rnk = Rank from Elimination lowest number has choice of line</t>
  </si>
  <si>
    <t>WOMEN</t>
  </si>
  <si>
    <t>Rank from qualif</t>
  </si>
  <si>
    <t>Bib</t>
  </si>
  <si>
    <t>Last Name</t>
  </si>
  <si>
    <t>First Name</t>
  </si>
  <si>
    <t>Score</t>
  </si>
  <si>
    <t>Round 1</t>
  </si>
  <si>
    <t>Rank from qualif</t>
  </si>
  <si>
    <t>Bib</t>
  </si>
  <si>
    <t>Rnk/Nme</t>
  </si>
  <si>
    <t>Blue Scr</t>
  </si>
  <si>
    <t>Winner Bib</t>
  </si>
  <si>
    <t>Semi Final</t>
  </si>
  <si>
    <t>Bib</t>
  </si>
  <si>
    <t>Rnk/Nme</t>
  </si>
  <si>
    <t>Blue Scr</t>
  </si>
  <si>
    <t>Winner Bib</t>
  </si>
  <si>
    <t>Final</t>
  </si>
  <si>
    <t>Bib</t>
  </si>
  <si>
    <t>Rnk/Nme</t>
  </si>
  <si>
    <t>Blue Scr</t>
  </si>
  <si>
    <t>1st</t>
  </si>
  <si>
    <t>Fenwick</t>
  </si>
  <si>
    <t>Thea</t>
  </si>
  <si>
    <t>Daniels</t>
  </si>
  <si>
    <t>Daisi</t>
  </si>
  <si>
    <t>2nd</t>
  </si>
  <si>
    <t>Grant</t>
  </si>
  <si>
    <t>Jodie</t>
  </si>
  <si>
    <t>Wilkinson</t>
  </si>
  <si>
    <t>Millie</t>
  </si>
  <si>
    <t>Waller</t>
  </si>
  <si>
    <t>Abbey</t>
  </si>
  <si>
    <t>3/4 Place</t>
  </si>
  <si>
    <t>Bib</t>
  </si>
  <si>
    <t>Rnk/Nme</t>
  </si>
  <si>
    <t>Blue Scr</t>
  </si>
  <si>
    <t>3rd</t>
  </si>
  <si>
    <t>Marsh</t>
  </si>
  <si>
    <t>Ellla</t>
  </si>
  <si>
    <t>4th</t>
  </si>
  <si>
    <t>MEN</t>
  </si>
  <si>
    <t>Rank from qualif</t>
  </si>
  <si>
    <t>Bib</t>
  </si>
  <si>
    <t>Last Name</t>
  </si>
  <si>
    <t>First Name</t>
  </si>
  <si>
    <t>Score</t>
  </si>
  <si>
    <t>Round 1</t>
  </si>
  <si>
    <t>Rank from qualif</t>
  </si>
  <si>
    <t>Bib</t>
  </si>
  <si>
    <t>Rnk/Nme</t>
  </si>
  <si>
    <t>Blue Scr</t>
  </si>
  <si>
    <t>Winner Bib</t>
  </si>
  <si>
    <t>Semi Final</t>
  </si>
  <si>
    <t>Bib</t>
  </si>
  <si>
    <t>Rnk/Nme</t>
  </si>
  <si>
    <t>Blue Scr</t>
  </si>
  <si>
    <t>Winner Bib</t>
  </si>
  <si>
    <t>Final</t>
  </si>
  <si>
    <t>Bib</t>
  </si>
  <si>
    <t>Rnk/Nme</t>
  </si>
  <si>
    <t>Blue Scr</t>
  </si>
  <si>
    <t>1st</t>
  </si>
  <si>
    <t>2nd</t>
  </si>
  <si>
    <t>3/4 Place</t>
  </si>
  <si>
    <t>Bib</t>
  </si>
  <si>
    <t>Rnk/Nme</t>
  </si>
  <si>
    <t>Blue Scr</t>
  </si>
  <si>
    <t>3rd</t>
  </si>
  <si>
    <t>4th</t>
  </si>
  <si>
    <t/>
  </si>
  <si>
    <t>British Ski and Snowboard Cross Championships Rules</t>
  </si>
  <si>
    <t>SLOPE RULES MUST BE FOLLOWED AT ALL TIMES. FAILURE TO DO SO MAY RESULT IN DISQUALIFICATION</t>
  </si>
  <si>
    <t>Maximum field of 140 competitors</t>
  </si>
  <si>
    <t>Format</t>
  </si>
  <si>
    <t>All competitors must take part in the open practice session and complete at least one run.</t>
  </si>
  <si>
    <t>Open practice will be limited to TWO runs per competitor. These runs will be completed in bib and cateogry order and riders will be “checked” at the start. Any violation of this rule will lead to an immediate disqualification.</t>
  </si>
  <si>
    <t>Riders will then take part in timed runs to determine seedings for the knock-out rouds.</t>
  </si>
  <si>
    <t>Qualifying rounds will be in bib order and run as follows</t>
  </si>
  <si>
    <t>1.     Female Snowboard</t>
  </si>
  <si>
    <t>2.     Male Snowboard</t>
  </si>
  <si>
    <t>3.     Female Ski</t>
  </si>
  <si>
    <t>4.     Male Ski</t>
  </si>
  <si>
    <t>All riders will have 2 timed runs with the best time to be used for seeding. If an athlete fails or is disqualified on both runs then they will be seeded at the end of the group.</t>
  </si>
  <si>
    <t>Knock-out rounds</t>
  </si>
  <si>
    <t>Riders will compete in groups of 2, with the first rider to cross the line progressing to the next round.</t>
  </si>
  <si>
    <t>For knock-out rounds, athletes will compete in their age groups.</t>
  </si>
  <si>
    <t>The TOP 32 in each age group will progress through to finals.</t>
  </si>
  <si>
    <t>Where there are more than 32 in an age group, athletes from 33rd and below will be ranked according to their time from qualification.</t>
  </si>
  <si>
    <t>The organising committee reserve the right to reduce the number of athletes progressing to finals from 32 to 16 depending on the number of athletes entered in each category. Any changes will be made prior to the competition commencing and will be communicated to athletes/parents/guardians via the PA system or similar</t>
  </si>
  <si>
    <t>OVERALL TITLE</t>
  </si>
  <si>
    <t>The winner of the overall title will be awarded to the winner of the Open age category (male ski/female ski, male snowboard/female snowboard). Athletes who wish to compete in the open category instead of their age group are welcome to do so and must inform organisers at the time of registration. Any athlete who chooses to do this will not be ranked in their age groups, only the open category. If there are insufficient people entered into the open, or overall category, then the jury will have the right to change the criteria for those in this category (for example, this may include selecting riders based on elimiation time). Any such change would be notified by means of the PA system or similar.</t>
  </si>
  <si>
    <t>RULES</t>
  </si>
  <si>
    <t>Safety</t>
  </si>
  <si>
    <t>Helmets are compulsory and it is also strongly suggested that all competitors wear protective gear.</t>
  </si>
  <si>
    <t>Contact</t>
  </si>
  <si>
    <t>Intentional contact by pushing, pulling or other means which causes another competitor to slow down, fall or exit the course is not allowed and is an automatic disqualification sanction. All contact infractions will be at the discretion of the course Judges and competition Jury.</t>
  </si>
  <si>
    <t>Competition Clothing</t>
  </si>
  <si>
    <t>Cross competition suits must be a two piece - pants and separate top. Form fitting speed or downhill suites is not permitted.</t>
  </si>
  <si>
    <t>Disqualification Criteria</t>
  </si>
  <si>
    <t>Dangerous behaviour putting at risk third parties or the competitor themselves, left to the estimation of the jury and the organising team.</t>
  </si>
  <si>
    <t>Gates (Red and Blue) will be used to mark the course. Failure to keep on the correct line through the gates will result in disqualification.</t>
  </si>
  <si>
    <t>Report of Protests</t>
  </si>
  <si>
    <t>Disqualification / Sanctions will be announced and/or posted immediately after each heat at a designated area at the bottom and/or top of the course.</t>
  </si>
  <si>
    <t>All protests must be reported to the Chief of Finish and or another Jury member or to a jury appointed person before the next heat begins. Protests received after this time will not be accepted. A competitor does not need to stop their run and/or raise their hand if they think that they have been interfered with by another competitor in order to have the right to protest. Protests need not be in writing but all other ICR rules for protests will apply.</t>
  </si>
  <si>
    <t>Handling of Disqualifications / Sanctions caused by intentional contact</t>
  </si>
  <si>
    <t>If a competitor is disqualified /sanctioned because of intentional contact, they will be automatically ranked as last in their heat. All other competitors, even if they are victims of this intentional contact, will be ranked as they came into the finish.</t>
  </si>
  <si>
    <t>It is not allowed to do re-runs in SX/ SBX in cases of intentional contact(s). Reruns will only be consider by the Jury in the case of force majeure or if the competitor(s) were interfered with by other persons or circumstance outside of that presented by fellow competitors in that heat.</t>
  </si>
</sst>
</file>

<file path=xl/styles.xml><?xml version="1.0" encoding="utf-8"?>
<styleSheet xmlns="http://schemas.openxmlformats.org/spreadsheetml/2006/main">
  <fonts count="204">
    <font>
      <sz val="10"/>
      <name val="Arial"/>
    </font>
    <font>
      <b/>
      <sz val="20"/>
      <color rgb="FF0070C0"/>
      <name val="Calibri"/>
    </font>
    <font>
      <b/>
      <sz val="9"/>
      <color rgb="FF000000"/>
      <name val="Calibri"/>
    </font>
    <font>
      <b/>
      <sz val="11"/>
      <color rgb="FF000000"/>
      <name val="Calibri"/>
    </font>
    <font>
      <sz val="10"/>
      <name val="Arial"/>
    </font>
    <font>
      <sz val="11"/>
      <name val="Calibri"/>
    </font>
    <font>
      <sz val="9"/>
      <name val="Calibri"/>
    </font>
    <font>
      <sz val="11"/>
      <name val="Calibri"/>
    </font>
    <font>
      <sz val="9"/>
      <name val="Calibri"/>
    </font>
    <font>
      <sz val="9"/>
      <name val="Calibri"/>
    </font>
    <font>
      <sz val="9"/>
      <name val="Calibri"/>
    </font>
    <font>
      <sz val="10"/>
      <name val="Calibri"/>
    </font>
    <font>
      <b/>
      <sz val="11"/>
      <name val="Calibri"/>
    </font>
    <font>
      <b/>
      <sz val="12"/>
      <color rgb="FF0070C0"/>
      <name val="Calibri"/>
    </font>
    <font>
      <b/>
      <sz val="12"/>
      <color rgb="FF0070C0"/>
      <name val="Calibri"/>
    </font>
    <font>
      <b/>
      <sz val="12"/>
      <color rgb="FF0070C0"/>
      <name val="Calibri"/>
    </font>
    <font>
      <sz val="8"/>
      <name val="Calibri"/>
    </font>
    <font>
      <sz val="8"/>
      <name val="Calibri"/>
    </font>
    <font>
      <sz val="11"/>
      <name val="Calibri"/>
    </font>
    <font>
      <sz val="11"/>
      <name val="Calibri"/>
    </font>
    <font>
      <sz val="8"/>
      <name val="Calibri"/>
    </font>
    <font>
      <sz val="8"/>
      <name val="Calibri"/>
    </font>
    <font>
      <sz val="8"/>
      <name val="Calibri"/>
    </font>
    <font>
      <sz val="11"/>
      <name val="Calibri"/>
    </font>
    <font>
      <sz val="11"/>
      <name val="Calibri"/>
    </font>
    <font>
      <sz val="8"/>
      <name val="Calibri"/>
    </font>
    <font>
      <sz val="8"/>
      <name val="Calibri"/>
    </font>
    <font>
      <sz val="8"/>
      <name val="Calibri"/>
    </font>
    <font>
      <sz val="8"/>
      <name val="Calibri"/>
    </font>
    <font>
      <sz val="8"/>
      <name val="Calibri"/>
    </font>
    <font>
      <sz val="8"/>
      <name val="Calibri"/>
    </font>
    <font>
      <sz val="8"/>
      <name val="Calibri"/>
    </font>
    <font>
      <sz val="8"/>
      <name val="Calibri"/>
    </font>
    <font>
      <sz val="11"/>
      <name val="Calibri"/>
    </font>
    <font>
      <sz val="8"/>
      <name val="Calibri"/>
    </font>
    <font>
      <b/>
      <sz val="12"/>
      <color rgb="FF0070C0"/>
      <name val="Calibri"/>
    </font>
    <font>
      <sz val="9"/>
      <name val="Calibri"/>
    </font>
    <font>
      <sz val="9"/>
      <name val="Calibri"/>
    </font>
    <font>
      <sz val="9"/>
      <name val="Calibri"/>
    </font>
    <font>
      <sz val="9"/>
      <name val="Calibri"/>
    </font>
    <font>
      <sz val="9"/>
      <name val="Calibri"/>
    </font>
    <font>
      <sz val="9"/>
      <name val="Calibri"/>
    </font>
    <font>
      <sz val="9"/>
      <name val="Calibri"/>
    </font>
    <font>
      <sz val="9"/>
      <name val="Calibri"/>
    </font>
    <font>
      <sz val="9"/>
      <name val="Calibri"/>
    </font>
    <font>
      <sz val="9"/>
      <name val="Calibri"/>
    </font>
    <font>
      <sz val="9"/>
      <name val="Calibri"/>
    </font>
    <font>
      <sz val="9"/>
      <name val="Calibri"/>
    </font>
    <font>
      <sz val="9"/>
      <name val="Calibri"/>
    </font>
    <font>
      <sz val="9"/>
      <name val="Calibri"/>
    </font>
    <font>
      <u/>
      <sz val="9"/>
      <name val="Calibri"/>
    </font>
    <font>
      <sz val="10"/>
      <name val="Calibri"/>
    </font>
    <font>
      <sz val="10"/>
      <name val="Calibri"/>
    </font>
    <font>
      <sz val="9"/>
      <name val="Calibri"/>
    </font>
    <font>
      <sz val="9"/>
      <name val="Calibri"/>
    </font>
    <font>
      <sz val="9"/>
      <name val="Calibri"/>
    </font>
    <font>
      <sz val="10"/>
      <name val="Calibri"/>
    </font>
    <font>
      <sz val="9"/>
      <name val="Calibri"/>
    </font>
    <font>
      <sz val="9"/>
      <name val="Calibri"/>
    </font>
    <font>
      <sz val="9"/>
      <name val="Calibri"/>
    </font>
    <font>
      <sz val="9"/>
      <name val="Calibri"/>
    </font>
    <font>
      <sz val="9"/>
      <name val="Calibri"/>
    </font>
    <font>
      <sz val="10"/>
      <name val="Calibri"/>
    </font>
    <font>
      <sz val="10"/>
      <name val="Calibri"/>
    </font>
    <font>
      <b/>
      <sz val="20"/>
      <name val="Arial"/>
    </font>
    <font>
      <b/>
      <sz val="14"/>
      <name val="Arial"/>
    </font>
    <font>
      <sz val="10"/>
      <name val="Arial"/>
    </font>
    <font>
      <b/>
      <sz val="10"/>
      <color rgb="FFFFFFFF"/>
      <name val="Arial"/>
    </font>
    <font>
      <b/>
      <sz val="10"/>
      <name val="Arial"/>
    </font>
    <font>
      <sz val="10"/>
      <name val="Arial"/>
    </font>
    <font>
      <u/>
      <sz val="10"/>
      <color rgb="FF0000FF"/>
      <name val="Arial"/>
    </font>
    <font>
      <b/>
      <sz val="10"/>
      <color rgb="FFFFFFFF"/>
      <name val="Arial"/>
    </font>
    <font>
      <b/>
      <sz val="10"/>
      <name val="Arial"/>
    </font>
    <font>
      <b/>
      <sz val="10"/>
      <color rgb="FFFFFFFF"/>
      <name val="Arial"/>
    </font>
    <font>
      <b/>
      <sz val="10"/>
      <name val="Arial"/>
    </font>
    <font>
      <sz val="10"/>
      <name val="Arial"/>
    </font>
    <font>
      <sz val="10"/>
      <name val="Arial"/>
    </font>
    <font>
      <sz val="10"/>
      <name val="Arial"/>
    </font>
    <font>
      <b/>
      <sz val="10"/>
      <name val="Arial"/>
    </font>
    <font>
      <sz val="10"/>
      <name val="Arial"/>
    </font>
    <font>
      <sz val="10"/>
      <name val="Arial"/>
    </font>
    <font>
      <sz val="10"/>
      <name val="Arial"/>
    </font>
    <font>
      <sz val="10"/>
      <name val="Arial"/>
    </font>
    <font>
      <sz val="10"/>
      <color rgb="FFDD0806"/>
      <name val="Arial"/>
    </font>
    <font>
      <sz val="10"/>
      <color rgb="FFDD0806"/>
      <name val="Arial"/>
    </font>
    <font>
      <sz val="10"/>
      <color rgb="FFDD0806"/>
      <name val="Arial"/>
    </font>
    <font>
      <sz val="10"/>
      <color rgb="FFDD0806"/>
      <name val="Arial"/>
    </font>
    <font>
      <sz val="10"/>
      <color rgb="FFDD0806"/>
      <name val="Arial"/>
    </font>
    <font>
      <sz val="10"/>
      <name val="Arial"/>
    </font>
    <font>
      <sz val="10"/>
      <name val="Arial"/>
    </font>
    <font>
      <sz val="10"/>
      <name val="Arial"/>
    </font>
    <font>
      <sz val="10"/>
      <name val="Arial"/>
    </font>
    <font>
      <sz val="10"/>
      <name val="Arial"/>
    </font>
    <font>
      <sz val="10"/>
      <name val="Arial"/>
    </font>
    <font>
      <sz val="10"/>
      <name val="Arial"/>
    </font>
    <font>
      <sz val="10"/>
      <name val="Arial"/>
    </font>
    <font>
      <sz val="10"/>
      <name val="Arial"/>
    </font>
    <font>
      <sz val="10"/>
      <name val="Arial"/>
    </font>
    <font>
      <sz val="10"/>
      <name val="Arial"/>
    </font>
    <font>
      <sz val="10"/>
      <name val="Arial"/>
    </font>
    <font>
      <sz val="10"/>
      <name val="Arial"/>
    </font>
    <font>
      <sz val="10"/>
      <name val="Arial"/>
    </font>
    <font>
      <sz val="10"/>
      <name val="Arial"/>
    </font>
    <font>
      <sz val="10"/>
      <name val="Arial"/>
    </font>
    <font>
      <sz val="10"/>
      <name val="Arial"/>
    </font>
    <font>
      <sz val="10"/>
      <name val="Arial"/>
    </font>
    <font>
      <sz val="10"/>
      <name val="Arial"/>
    </font>
    <font>
      <sz val="10"/>
      <name val="Arial"/>
    </font>
    <font>
      <sz val="10"/>
      <name val="Arial"/>
    </font>
    <font>
      <sz val="10"/>
      <name val="Arial"/>
    </font>
    <font>
      <sz val="10"/>
      <name val="Arial"/>
    </font>
    <font>
      <sz val="10"/>
      <name val="Arial"/>
    </font>
    <font>
      <sz val="10"/>
      <name val="Arial"/>
    </font>
    <font>
      <sz val="10"/>
      <name val="Arial"/>
    </font>
    <font>
      <sz val="10"/>
      <name val="Arial"/>
    </font>
    <font>
      <sz val="10"/>
      <name val="Arial"/>
    </font>
    <font>
      <sz val="10"/>
      <name val="Arial"/>
    </font>
    <font>
      <sz val="10"/>
      <name val="Arial"/>
    </font>
    <font>
      <sz val="10"/>
      <name val="Arial"/>
    </font>
    <font>
      <sz val="10"/>
      <name val="Arial"/>
    </font>
    <font>
      <sz val="10"/>
      <name val="Arial"/>
    </font>
    <font>
      <sz val="10"/>
      <name val="Arial"/>
    </font>
    <font>
      <sz val="10"/>
      <name val="Arial"/>
    </font>
    <font>
      <sz val="10"/>
      <name val="Arial"/>
    </font>
    <font>
      <sz val="10"/>
      <name val="Arial"/>
    </font>
    <font>
      <sz val="10"/>
      <name val="Arial"/>
    </font>
    <font>
      <sz val="10"/>
      <name val="Arial"/>
    </font>
    <font>
      <b/>
      <sz val="10"/>
      <name val="Arial"/>
    </font>
    <font>
      <sz val="10"/>
      <name val="Arial"/>
    </font>
    <font>
      <sz val="10"/>
      <name val="Arial"/>
    </font>
    <font>
      <sz val="10"/>
      <name val="Arial"/>
    </font>
    <font>
      <sz val="10"/>
      <name val="Arial"/>
    </font>
    <font>
      <sz val="10"/>
      <name val="Arial"/>
    </font>
    <font>
      <sz val="10"/>
      <name val="Arial"/>
    </font>
    <font>
      <sz val="10"/>
      <name val="Arial"/>
    </font>
    <font>
      <sz val="10"/>
      <name val="Arial"/>
    </font>
    <font>
      <sz val="10"/>
      <name val="Arial"/>
    </font>
    <font>
      <sz val="9"/>
      <name val="Arial"/>
    </font>
    <font>
      <sz val="9"/>
      <name val="Arial"/>
    </font>
    <font>
      <sz val="9"/>
      <name val="Arial"/>
    </font>
    <font>
      <sz val="9"/>
      <name val="Arial"/>
    </font>
    <font>
      <sz val="10"/>
      <name val="Arial"/>
    </font>
    <font>
      <sz val="10"/>
      <name val="Arial"/>
    </font>
    <font>
      <sz val="10"/>
      <name val="Arial"/>
    </font>
    <font>
      <sz val="9"/>
      <name val="Arial"/>
    </font>
    <font>
      <sz val="9"/>
      <name val="Arial"/>
    </font>
    <font>
      <sz val="9"/>
      <name val="Arial"/>
    </font>
    <font>
      <sz val="10"/>
      <name val="Arial"/>
    </font>
    <font>
      <sz val="10"/>
      <name val="Arial"/>
    </font>
    <font>
      <sz val="10"/>
      <name val="Arial"/>
    </font>
    <font>
      <sz val="10"/>
      <name val="Arial"/>
    </font>
    <font>
      <sz val="10"/>
      <name val="Arial"/>
    </font>
    <font>
      <sz val="10"/>
      <name val="Arial"/>
    </font>
    <font>
      <sz val="10"/>
      <name val="Arial"/>
    </font>
    <font>
      <sz val="9"/>
      <name val="Arial"/>
    </font>
    <font>
      <sz val="9"/>
      <name val="Arial"/>
    </font>
    <font>
      <sz val="9"/>
      <name val="Arial"/>
    </font>
    <font>
      <sz val="9"/>
      <name val="Arial"/>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0"/>
      <name val="Arial"/>
    </font>
    <font>
      <b/>
      <sz val="10"/>
      <name val="Arial"/>
    </font>
    <font>
      <b/>
      <sz val="10"/>
      <name val="Arial"/>
    </font>
    <font>
      <b/>
      <sz val="10"/>
      <name val="Arial"/>
    </font>
    <font>
      <sz val="10"/>
      <color rgb="FF00B050"/>
      <name val="Arial"/>
    </font>
    <font>
      <sz val="10"/>
      <color rgb="FFFF0000"/>
      <name val="Arial"/>
    </font>
    <font>
      <sz val="10"/>
      <name val="Arial"/>
    </font>
    <font>
      <sz val="10"/>
      <color rgb="FFFF0000"/>
      <name val="Arial"/>
    </font>
    <font>
      <sz val="10"/>
      <color rgb="FFFF0000"/>
      <name val="Arial"/>
    </font>
    <font>
      <sz val="10"/>
      <color rgb="FFFF0000"/>
      <name val="Arial"/>
    </font>
    <font>
      <sz val="10"/>
      <name val="Arial"/>
    </font>
    <font>
      <sz val="10"/>
      <color rgb="FF7030A0"/>
      <name val="Arial"/>
    </font>
    <font>
      <sz val="10"/>
      <color rgb="FF7030A0"/>
      <name val="Arial"/>
    </font>
    <font>
      <sz val="10"/>
      <color rgb="FF7030A0"/>
      <name val="Arial"/>
    </font>
    <font>
      <sz val="10"/>
      <color rgb="FF7030A0"/>
      <name val="Arial"/>
    </font>
    <font>
      <sz val="10"/>
      <color rgb="FF00B050"/>
      <name val="Arial"/>
    </font>
    <font>
      <sz val="10"/>
      <color rgb="FF00B050"/>
      <name val="Arial"/>
    </font>
    <font>
      <sz val="10"/>
      <color rgb="FF00B050"/>
      <name val="Arial"/>
    </font>
    <font>
      <sz val="10"/>
      <color rgb="FF00B050"/>
      <name val="Arial"/>
    </font>
    <font>
      <sz val="10"/>
      <color rgb="FF00B050"/>
      <name val="Arial"/>
    </font>
    <font>
      <sz val="10"/>
      <color rgb="FF7030A0"/>
      <name val="Arial"/>
    </font>
    <font>
      <sz val="10"/>
      <name val="Arial"/>
    </font>
    <font>
      <sz val="10"/>
      <name val="Arial"/>
    </font>
    <font>
      <sz val="10"/>
      <name val="Arial"/>
    </font>
    <font>
      <sz val="10"/>
      <name val="Arial"/>
    </font>
    <font>
      <sz val="10"/>
      <name val="Arial"/>
    </font>
    <font>
      <sz val="10"/>
      <name val="Arial"/>
    </font>
    <font>
      <sz val="10"/>
      <color rgb="FFFF0000"/>
      <name val="Arial"/>
    </font>
    <font>
      <sz val="10"/>
      <name val="Arial"/>
    </font>
    <font>
      <sz val="11"/>
      <name val="Calibri"/>
    </font>
    <font>
      <b/>
      <sz val="14"/>
      <name val="Calibri"/>
    </font>
    <font>
      <b/>
      <u/>
      <sz val="14"/>
      <name val="Calibri"/>
    </font>
    <font>
      <sz val="14"/>
      <name val="Calibri"/>
    </font>
    <font>
      <b/>
      <sz val="14"/>
      <name val="Calibri"/>
    </font>
    <font>
      <b/>
      <sz val="11"/>
      <name val="Calibri"/>
    </font>
  </fonts>
  <fills count="9">
    <fill>
      <patternFill patternType="none"/>
    </fill>
    <fill>
      <patternFill patternType="gray125"/>
    </fill>
    <fill>
      <patternFill patternType="none"/>
    </fill>
    <fill>
      <patternFill patternType="solid">
        <fgColor rgb="FF3366FF"/>
        <bgColor rgb="FF3366FF"/>
      </patternFill>
    </fill>
    <fill>
      <patternFill patternType="solid">
        <fgColor rgb="FFFFFFFF"/>
        <bgColor rgb="FFFFFFFF"/>
      </patternFill>
    </fill>
    <fill>
      <patternFill patternType="solid">
        <fgColor rgb="FFC0C0C0"/>
        <bgColor rgb="FFC0C0C0"/>
      </patternFill>
    </fill>
    <fill>
      <patternFill patternType="solid">
        <fgColor rgb="FFDBE5F1"/>
        <bgColor rgb="FFDBE5F1"/>
      </patternFill>
    </fill>
    <fill>
      <patternFill patternType="solid">
        <fgColor rgb="FF95B3D7"/>
        <bgColor rgb="FF95B3D7"/>
      </patternFill>
    </fill>
    <fill>
      <patternFill patternType="solid">
        <fgColor rgb="FFFFFF00"/>
        <bgColor rgb="FFFFFF00"/>
      </patternFill>
    </fill>
  </fills>
  <borders count="172">
    <border>
      <left/>
      <right/>
      <top/>
      <bottom/>
      <diagonal/>
    </border>
    <border>
      <left/>
      <right/>
      <top/>
      <bottom/>
      <diagonal/>
    </border>
    <border>
      <left style="medium">
        <color rgb="FF000000"/>
      </left>
      <right style="medium">
        <color rgb="FF000000"/>
      </right>
      <top style="medium">
        <color rgb="FF000000"/>
      </top>
      <bottom style="medium">
        <color rgb="FF000000"/>
      </bottom>
      <diagonal/>
    </border>
    <border>
      <left/>
      <right/>
      <top style="medium">
        <color rgb="FF000000"/>
      </top>
      <bottom style="medium">
        <color rgb="FF000000"/>
      </bottom>
      <diagonal/>
    </border>
    <border>
      <left style="medium">
        <color rgb="FF000000"/>
      </left>
      <right style="medium">
        <color rgb="FF000000"/>
      </right>
      <top style="medium">
        <color rgb="FF000000"/>
      </top>
      <bottom style="thin">
        <color rgb="FF000000"/>
      </bottom>
      <diagonal/>
    </border>
    <border>
      <left/>
      <right/>
      <top style="medium">
        <color rgb="FF000000"/>
      </top>
      <bottom/>
      <diagonal/>
    </border>
    <border>
      <left/>
      <right/>
      <top/>
      <bottom style="medium">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thin">
        <color rgb="FF000000"/>
      </left>
      <right style="medium">
        <color rgb="FF000000"/>
      </right>
      <top style="medium">
        <color rgb="FF000000"/>
      </top>
      <bottom style="thin">
        <color rgb="FF000000"/>
      </bottom>
      <diagonal/>
    </border>
    <border>
      <left style="thin">
        <color rgb="FF000000"/>
      </left>
      <right style="thin">
        <color rgb="FF000000"/>
      </right>
      <top style="thin">
        <color rgb="FF000000"/>
      </top>
      <bottom style="medium">
        <color rgb="FF000000"/>
      </bottom>
      <diagonal/>
    </border>
    <border>
      <left style="medium">
        <color rgb="FF000000"/>
      </left>
      <right/>
      <top style="medium">
        <color rgb="FF000000"/>
      </top>
      <bottom style="medium">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top style="medium">
        <color rgb="FF000000"/>
      </top>
      <bottom/>
      <diagonal/>
    </border>
    <border>
      <left style="medium">
        <color rgb="FF000000"/>
      </left>
      <right style="thin">
        <color rgb="FF000000"/>
      </right>
      <top style="thin">
        <color rgb="FF000000"/>
      </top>
      <bottom style="thin">
        <color rgb="FF000000"/>
      </bottom>
      <diagonal/>
    </border>
    <border>
      <left style="medium">
        <color rgb="FF000000"/>
      </left>
      <right/>
      <top/>
      <bottom/>
      <diagonal/>
    </border>
    <border>
      <left style="medium">
        <color rgb="FF000000"/>
      </left>
      <right/>
      <top/>
      <bottom/>
      <diagonal/>
    </border>
    <border>
      <left/>
      <right style="medium">
        <color rgb="FF000000"/>
      </right>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top/>
      <bottom style="medium">
        <color rgb="FF000000"/>
      </bottom>
      <diagonal/>
    </border>
    <border>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style="thin">
        <color rgb="FF000000"/>
      </right>
      <top style="medium">
        <color rgb="FF000000"/>
      </top>
      <bottom style="thin">
        <color rgb="FF000000"/>
      </bottom>
      <diagonal/>
    </border>
    <border>
      <left style="medium">
        <color rgb="FF000000"/>
      </left>
      <right style="thin">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medium">
        <color rgb="FF000000"/>
      </left>
      <right style="thin">
        <color rgb="FF000000"/>
      </right>
      <top style="thin">
        <color rgb="FF000000"/>
      </top>
      <bottom style="medium">
        <color rgb="FF000000"/>
      </bottom>
      <diagonal/>
    </border>
    <border>
      <left/>
      <right/>
      <top/>
      <bottom/>
      <diagonal/>
    </border>
    <border>
      <left style="medium">
        <color rgb="FF000000"/>
      </left>
      <right/>
      <top style="medium">
        <color rgb="FF000000"/>
      </top>
      <bottom/>
      <diagonal/>
    </border>
    <border>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thin">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style="thin">
        <color rgb="FF000000"/>
      </right>
      <top style="medium">
        <color rgb="FF000000"/>
      </top>
      <bottom style="medium">
        <color rgb="FF000000"/>
      </bottom>
      <diagonal/>
    </border>
    <border>
      <left/>
      <right/>
      <top/>
      <bottom/>
      <diagonal/>
    </border>
    <border>
      <left style="medium">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medium">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medium">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thin">
        <color rgb="FF000000"/>
      </left>
      <right style="thin">
        <color rgb="FF000000"/>
      </right>
      <top/>
      <bottom style="medium">
        <color rgb="FF000000"/>
      </bottom>
      <diagonal/>
    </border>
    <border>
      <left style="thin">
        <color rgb="FF000000"/>
      </left>
      <right style="medium">
        <color rgb="FF000000"/>
      </right>
      <top/>
      <bottom style="medium">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thin">
        <color rgb="FF000000"/>
      </right>
      <top/>
      <bottom style="medium">
        <color rgb="FF000000"/>
      </bottom>
      <diagonal/>
    </border>
    <border>
      <left/>
      <right style="thin">
        <color rgb="FF000000"/>
      </right>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medium">
        <color rgb="FF000000"/>
      </bottom>
      <diagonal/>
    </border>
    <border>
      <left style="thin">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thin">
        <color rgb="FF000000"/>
      </left>
      <right style="thin">
        <color rgb="FF000000"/>
      </right>
      <top/>
      <bottom style="medium">
        <color rgb="FF000000"/>
      </bottom>
      <diagonal/>
    </border>
    <border>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right/>
      <top/>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C0C0C0"/>
      </left>
      <right style="thin">
        <color rgb="FFC0C0C0"/>
      </right>
      <top style="thin">
        <color rgb="FFC0C0C0"/>
      </top>
      <bottom style="thin">
        <color rgb="FFC0C0C0"/>
      </bottom>
      <diagonal/>
    </border>
    <border>
      <left style="thin">
        <color rgb="FFC0C0C0"/>
      </left>
      <right style="thin">
        <color rgb="FFC0C0C0"/>
      </right>
      <top style="thin">
        <color rgb="FFC0C0C0"/>
      </top>
      <bottom style="thin">
        <color rgb="FFC0C0C0"/>
      </bottom>
      <diagonal/>
    </border>
    <border>
      <left style="thin">
        <color rgb="FFC0C0C0"/>
      </left>
      <right style="thin">
        <color rgb="FFC0C0C0"/>
      </right>
      <top style="thin">
        <color rgb="FFC0C0C0"/>
      </top>
      <bottom style="thin">
        <color rgb="FFC0C0C0"/>
      </bottom>
      <diagonal/>
    </border>
    <border>
      <left style="thin">
        <color rgb="FFC0C0C0"/>
      </left>
      <right style="thin">
        <color rgb="FFC0C0C0"/>
      </right>
      <top style="thin">
        <color rgb="FFC0C0C0"/>
      </top>
      <bottom style="thin">
        <color rgb="FFC0C0C0"/>
      </bottom>
      <diagonal/>
    </border>
    <border>
      <left style="thin">
        <color rgb="FFC0C0C0"/>
      </left>
      <right style="thin">
        <color rgb="FFC0C0C0"/>
      </right>
      <top style="thin">
        <color rgb="FFC0C0C0"/>
      </top>
      <bottom style="thin">
        <color rgb="FFC0C0C0"/>
      </bottom>
      <diagonal/>
    </border>
    <border>
      <left style="thin">
        <color rgb="FFC0C0C0"/>
      </left>
      <right style="thin">
        <color rgb="FFC0C0C0"/>
      </right>
      <top/>
      <bottom/>
      <diagonal/>
    </border>
    <border>
      <left style="thin">
        <color rgb="FFC0C0C0"/>
      </left>
      <right style="thin">
        <color rgb="FFC0C0C0"/>
      </right>
      <top/>
      <bottom/>
      <diagonal/>
    </border>
    <border>
      <left style="medium">
        <color rgb="FF000000"/>
      </left>
      <right style="thin">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s>
  <cellStyleXfs count="1">
    <xf numFmtId="0" fontId="0" fillId="0" borderId="0"/>
  </cellStyleXfs>
  <cellXfs count="208">
    <xf numFmtId="0" fontId="0" fillId="0" borderId="0" xfId="0"/>
    <xf numFmtId="0" fontId="3" fillId="2" borderId="1" xfId="0" applyFont="1" applyFill="1" applyBorder="1" applyAlignment="1">
      <alignment vertical="center"/>
    </xf>
    <xf numFmtId="0" fontId="4" fillId="2" borderId="1" xfId="0" applyFont="1" applyFill="1" applyBorder="1"/>
    <xf numFmtId="0" fontId="5" fillId="2" borderId="2" xfId="0" applyFont="1" applyFill="1" applyBorder="1" applyAlignment="1">
      <alignment horizontal="center" vertical="center" wrapText="1"/>
    </xf>
    <xf numFmtId="0" fontId="11" fillId="2" borderId="1" xfId="0" applyFont="1" applyFill="1" applyBorder="1"/>
    <xf numFmtId="0" fontId="14" fillId="2" borderId="8" xfId="0" applyFont="1" applyFill="1" applyBorder="1" applyAlignment="1">
      <alignment horizontal="center" vertical="center"/>
    </xf>
    <xf numFmtId="0" fontId="15" fillId="2" borderId="9" xfId="0" applyFont="1" applyFill="1" applyBorder="1" applyAlignment="1">
      <alignment horizontal="center" vertical="center"/>
    </xf>
    <xf numFmtId="0" fontId="17" fillId="2" borderId="11" xfId="0" applyFont="1" applyFill="1" applyBorder="1" applyAlignment="1">
      <alignment horizontal="center" vertical="center"/>
    </xf>
    <xf numFmtId="0" fontId="18" fillId="2" borderId="12" xfId="0" applyFont="1" applyFill="1" applyBorder="1" applyAlignment="1">
      <alignment horizontal="center" vertical="top"/>
    </xf>
    <xf numFmtId="0" fontId="19" fillId="2" borderId="13" xfId="0" applyFont="1" applyFill="1" applyBorder="1" applyAlignment="1">
      <alignment horizontal="center" vertical="top"/>
    </xf>
    <xf numFmtId="3" fontId="21" fillId="2" borderId="15" xfId="0" applyNumberFormat="1" applyFont="1" applyFill="1" applyBorder="1" applyAlignment="1">
      <alignment horizontal="center" vertical="center"/>
    </xf>
    <xf numFmtId="0" fontId="22" fillId="2" borderId="16" xfId="0" applyFont="1" applyFill="1" applyBorder="1" applyAlignment="1">
      <alignment horizontal="center" vertical="center"/>
    </xf>
    <xf numFmtId="0" fontId="23" fillId="2" borderId="17" xfId="0" applyFont="1" applyFill="1" applyBorder="1" applyAlignment="1">
      <alignment horizontal="center" vertical="top"/>
    </xf>
    <xf numFmtId="0" fontId="24" fillId="2" borderId="18" xfId="0" applyFont="1" applyFill="1" applyBorder="1" applyAlignment="1">
      <alignment horizontal="center" vertical="top"/>
    </xf>
    <xf numFmtId="0" fontId="25" fillId="2" borderId="19" xfId="0" applyFont="1" applyFill="1" applyBorder="1" applyAlignment="1">
      <alignment horizontal="center" vertical="center"/>
    </xf>
    <xf numFmtId="0" fontId="26" fillId="2" borderId="20" xfId="0" applyFont="1" applyFill="1" applyBorder="1" applyAlignment="1">
      <alignment horizontal="center" vertical="center"/>
    </xf>
    <xf numFmtId="0" fontId="27" fillId="2" borderId="21" xfId="0" applyFont="1" applyFill="1" applyBorder="1" applyAlignment="1">
      <alignment horizontal="center" vertical="center"/>
    </xf>
    <xf numFmtId="0" fontId="30" fillId="2" borderId="24" xfId="0" applyFont="1" applyFill="1" applyBorder="1" applyAlignment="1">
      <alignment horizontal="center" vertical="center"/>
    </xf>
    <xf numFmtId="0" fontId="31" fillId="2" borderId="25" xfId="0" applyFont="1" applyFill="1" applyBorder="1" applyAlignment="1">
      <alignment horizontal="center" vertical="center"/>
    </xf>
    <xf numFmtId="0" fontId="32" fillId="2" borderId="26" xfId="0" applyFont="1" applyFill="1" applyBorder="1" applyAlignment="1">
      <alignment horizontal="center" vertical="center"/>
    </xf>
    <xf numFmtId="0" fontId="33" fillId="2" borderId="27" xfId="0" applyFont="1" applyFill="1" applyBorder="1" applyAlignment="1">
      <alignment horizontal="center" vertical="top"/>
    </xf>
    <xf numFmtId="0" fontId="34" fillId="2" borderId="1" xfId="0" applyFont="1" applyFill="1" applyBorder="1" applyAlignment="1">
      <alignment vertical="center"/>
    </xf>
    <xf numFmtId="0" fontId="37" fillId="2" borderId="30" xfId="0" applyFont="1" applyFill="1" applyBorder="1" applyAlignment="1">
      <alignment horizontal="center" vertical="center"/>
    </xf>
    <xf numFmtId="0" fontId="38" fillId="2" borderId="31" xfId="0" applyFont="1" applyFill="1" applyBorder="1" applyAlignment="1">
      <alignment horizontal="center" vertical="center"/>
    </xf>
    <xf numFmtId="0" fontId="40" fillId="2" borderId="33" xfId="0" applyFont="1" applyFill="1" applyBorder="1" applyAlignment="1">
      <alignment horizontal="center" vertical="center"/>
    </xf>
    <xf numFmtId="0" fontId="41" fillId="2" borderId="34" xfId="0" applyFont="1" applyFill="1" applyBorder="1" applyAlignment="1">
      <alignment horizontal="center" vertical="center"/>
    </xf>
    <xf numFmtId="0" fontId="43" fillId="2" borderId="36" xfId="0" applyFont="1" applyFill="1" applyBorder="1" applyAlignment="1">
      <alignment horizontal="center" vertical="center"/>
    </xf>
    <xf numFmtId="0" fontId="44" fillId="2" borderId="37" xfId="0" applyFont="1" applyFill="1" applyBorder="1" applyAlignment="1">
      <alignment horizontal="center" vertical="center"/>
    </xf>
    <xf numFmtId="0" fontId="48" fillId="2" borderId="41" xfId="0" applyFont="1" applyFill="1" applyBorder="1" applyAlignment="1">
      <alignment vertical="top" wrapText="1"/>
    </xf>
    <xf numFmtId="0" fontId="50" fillId="2" borderId="1" xfId="0" applyFont="1" applyFill="1" applyBorder="1" applyAlignment="1">
      <alignment horizontal="center" vertical="center" wrapText="1"/>
    </xf>
    <xf numFmtId="0" fontId="51" fillId="2" borderId="1" xfId="0" applyFont="1" applyFill="1" applyBorder="1" applyAlignment="1">
      <alignment vertical="top" wrapText="1"/>
    </xf>
    <xf numFmtId="0" fontId="52" fillId="2" borderId="42" xfId="0" applyFont="1" applyFill="1" applyBorder="1" applyAlignment="1">
      <alignment vertical="top" wrapText="1"/>
    </xf>
    <xf numFmtId="0" fontId="53" fillId="2" borderId="43" xfId="0" applyFont="1" applyFill="1" applyBorder="1"/>
    <xf numFmtId="0" fontId="55" fillId="2" borderId="1" xfId="0" applyFont="1" applyFill="1" applyBorder="1" applyAlignment="1">
      <alignment horizontal="center" vertical="center"/>
    </xf>
    <xf numFmtId="0" fontId="56" fillId="2" borderId="44" xfId="0" applyFont="1" applyFill="1" applyBorder="1"/>
    <xf numFmtId="0" fontId="57" fillId="2" borderId="1" xfId="0" applyFont="1" applyFill="1" applyBorder="1" applyAlignment="1">
      <alignment horizontal="center" vertical="center" wrapText="1"/>
    </xf>
    <xf numFmtId="0" fontId="58" fillId="2" borderId="45" xfId="0" applyFont="1" applyFill="1" applyBorder="1"/>
    <xf numFmtId="0" fontId="61" fillId="2" borderId="48" xfId="0" applyFont="1" applyFill="1" applyBorder="1" applyAlignment="1">
      <alignment horizontal="center" vertical="center" wrapText="1"/>
    </xf>
    <xf numFmtId="0" fontId="62" fillId="2" borderId="49" xfId="0" applyFont="1" applyFill="1" applyBorder="1"/>
    <xf numFmtId="0" fontId="63" fillId="2" borderId="50" xfId="0" applyFont="1" applyFill="1" applyBorder="1"/>
    <xf numFmtId="0" fontId="66" fillId="2" borderId="1" xfId="0" applyFont="1" applyFill="1" applyBorder="1" applyAlignment="1">
      <alignment horizontal="center"/>
    </xf>
    <xf numFmtId="0" fontId="69" fillId="2" borderId="1" xfId="0" applyFont="1" applyFill="1" applyBorder="1" applyAlignment="1"/>
    <xf numFmtId="0" fontId="70" fillId="2" borderId="1" xfId="0" applyFont="1" applyFill="1" applyBorder="1" applyAlignment="1">
      <alignment vertical="top"/>
    </xf>
    <xf numFmtId="0" fontId="75" fillId="4" borderId="57" xfId="0" applyFont="1" applyFill="1" applyBorder="1"/>
    <xf numFmtId="0" fontId="76" fillId="2" borderId="58" xfId="0" applyFont="1" applyFill="1" applyBorder="1" applyAlignment="1">
      <alignment horizontal="center"/>
    </xf>
    <xf numFmtId="0" fontId="77" fillId="2" borderId="59" xfId="0" applyFont="1" applyFill="1" applyBorder="1"/>
    <xf numFmtId="0" fontId="78" fillId="2" borderId="60" xfId="0" applyFont="1" applyFill="1" applyBorder="1" applyAlignment="1">
      <alignment horizontal="center"/>
    </xf>
    <xf numFmtId="0" fontId="79" fillId="2" borderId="61" xfId="0" applyFont="1" applyFill="1" applyBorder="1"/>
    <xf numFmtId="0" fontId="80" fillId="2" borderId="62" xfId="0" applyFont="1" applyFill="1" applyBorder="1"/>
    <xf numFmtId="0" fontId="81" fillId="2" borderId="63" xfId="0" applyFont="1" applyFill="1" applyBorder="1"/>
    <xf numFmtId="0" fontId="82" fillId="2" borderId="64" xfId="0" applyFont="1" applyFill="1" applyBorder="1"/>
    <xf numFmtId="0" fontId="83" fillId="2" borderId="65" xfId="0" applyFont="1" applyFill="1" applyBorder="1" applyAlignment="1">
      <alignment horizontal="center"/>
    </xf>
    <xf numFmtId="0" fontId="84" fillId="2" borderId="66" xfId="0" applyFont="1" applyFill="1" applyBorder="1" applyAlignment="1">
      <alignment horizontal="center"/>
    </xf>
    <xf numFmtId="0" fontId="85" fillId="2" borderId="67" xfId="0" applyFont="1" applyFill="1" applyBorder="1" applyAlignment="1">
      <alignment horizontal="center"/>
    </xf>
    <xf numFmtId="0" fontId="86" fillId="5" borderId="68" xfId="0" applyFont="1" applyFill="1" applyBorder="1" applyAlignment="1">
      <alignment horizontal="center"/>
    </xf>
    <xf numFmtId="0" fontId="87" fillId="4" borderId="69" xfId="0" applyFont="1" applyFill="1" applyBorder="1" applyAlignment="1">
      <alignment horizontal="center"/>
    </xf>
    <xf numFmtId="0" fontId="88" fillId="5" borderId="70" xfId="0" applyFont="1" applyFill="1" applyBorder="1" applyAlignment="1">
      <alignment horizontal="center"/>
    </xf>
    <xf numFmtId="0" fontId="89" fillId="5" borderId="71" xfId="0" applyFont="1" applyFill="1" applyBorder="1" applyAlignment="1"/>
    <xf numFmtId="0" fontId="90" fillId="5" borderId="72" xfId="0" applyFont="1" applyFill="1" applyBorder="1"/>
    <xf numFmtId="14" fontId="91" fillId="5" borderId="73" xfId="0" applyNumberFormat="1" applyFont="1" applyFill="1" applyBorder="1" applyAlignment="1"/>
    <xf numFmtId="0" fontId="92" fillId="5" borderId="74" xfId="0" applyFont="1" applyFill="1" applyBorder="1"/>
    <xf numFmtId="0" fontId="93" fillId="2" borderId="75" xfId="0" applyFont="1" applyFill="1" applyBorder="1" applyAlignment="1"/>
    <xf numFmtId="0" fontId="94" fillId="2" borderId="76" xfId="0" applyFont="1" applyFill="1" applyBorder="1" applyAlignment="1"/>
    <xf numFmtId="0" fontId="95" fillId="6" borderId="77" xfId="0" applyFont="1" applyFill="1" applyBorder="1" applyAlignment="1"/>
    <xf numFmtId="0" fontId="96" fillId="7" borderId="78" xfId="0" applyFont="1" applyFill="1" applyBorder="1" applyAlignment="1"/>
    <xf numFmtId="0" fontId="97" fillId="2" borderId="79" xfId="0" applyFont="1" applyFill="1" applyBorder="1" applyAlignment="1"/>
    <xf numFmtId="0" fontId="98" fillId="2" borderId="80" xfId="0" applyFont="1" applyFill="1" applyBorder="1" applyAlignment="1"/>
    <xf numFmtId="0" fontId="99" fillId="6" borderId="81" xfId="0" applyFont="1" applyFill="1" applyBorder="1" applyAlignment="1"/>
    <xf numFmtId="0" fontId="100" fillId="5" borderId="82" xfId="0" applyFont="1" applyFill="1" applyBorder="1" applyAlignment="1"/>
    <xf numFmtId="0" fontId="101" fillId="5" borderId="83" xfId="0" applyFont="1" applyFill="1" applyBorder="1"/>
    <xf numFmtId="0" fontId="102" fillId="5" borderId="84" xfId="0" applyFont="1" applyFill="1" applyBorder="1"/>
    <xf numFmtId="0" fontId="103" fillId="2" borderId="85" xfId="0" applyFont="1" applyFill="1" applyBorder="1" applyAlignment="1"/>
    <xf numFmtId="0" fontId="104" fillId="2" borderId="86" xfId="0" applyFont="1" applyFill="1" applyBorder="1" applyAlignment="1"/>
    <xf numFmtId="0" fontId="105" fillId="6" borderId="87" xfId="0" applyFont="1" applyFill="1" applyBorder="1" applyAlignment="1"/>
    <xf numFmtId="0" fontId="106" fillId="7" borderId="88" xfId="0" applyFont="1" applyFill="1" applyBorder="1" applyAlignment="1"/>
    <xf numFmtId="0" fontId="107" fillId="2" borderId="89" xfId="0" applyFont="1" applyFill="1" applyBorder="1"/>
    <xf numFmtId="0" fontId="108" fillId="2" borderId="90" xfId="0" applyFont="1" applyFill="1" applyBorder="1"/>
    <xf numFmtId="0" fontId="109" fillId="6" borderId="91" xfId="0" applyFont="1" applyFill="1" applyBorder="1"/>
    <xf numFmtId="0" fontId="110" fillId="7" borderId="92" xfId="0" applyFont="1" applyFill="1" applyBorder="1"/>
    <xf numFmtId="0" fontId="111" fillId="5" borderId="93" xfId="0" applyFont="1" applyFill="1" applyBorder="1" applyAlignment="1"/>
    <xf numFmtId="0" fontId="112" fillId="2" borderId="94" xfId="0" applyFont="1" applyFill="1" applyBorder="1"/>
    <xf numFmtId="0" fontId="113" fillId="2" borderId="95" xfId="0" applyFont="1" applyFill="1" applyBorder="1"/>
    <xf numFmtId="0" fontId="114" fillId="6" borderId="96" xfId="0" applyFont="1" applyFill="1" applyBorder="1"/>
    <xf numFmtId="0" fontId="115" fillId="8" borderId="97" xfId="0" applyFont="1" applyFill="1" applyBorder="1" applyAlignment="1"/>
    <xf numFmtId="0" fontId="116" fillId="8" borderId="98" xfId="0" applyFont="1" applyFill="1" applyBorder="1"/>
    <xf numFmtId="0" fontId="117" fillId="8" borderId="99" xfId="0" applyFont="1" applyFill="1" applyBorder="1" applyAlignment="1"/>
    <xf numFmtId="0" fontId="118" fillId="5" borderId="100" xfId="0" applyFont="1" applyFill="1" applyBorder="1"/>
    <xf numFmtId="0" fontId="119" fillId="5" borderId="101" xfId="0" applyFont="1" applyFill="1" applyBorder="1"/>
    <xf numFmtId="0" fontId="120" fillId="2" borderId="102" xfId="0" applyFont="1" applyFill="1" applyBorder="1"/>
    <xf numFmtId="0" fontId="121" fillId="2" borderId="103" xfId="0" applyFont="1" applyFill="1" applyBorder="1"/>
    <xf numFmtId="0" fontId="122" fillId="6" borderId="104" xfId="0" applyFont="1" applyFill="1" applyBorder="1"/>
    <xf numFmtId="0" fontId="123" fillId="7" borderId="105" xfId="0" applyFont="1" applyFill="1" applyBorder="1"/>
    <xf numFmtId="0" fontId="124" fillId="2" borderId="106" xfId="0" applyFont="1" applyFill="1" applyBorder="1"/>
    <xf numFmtId="0" fontId="125" fillId="2" borderId="107" xfId="0" applyFont="1" applyFill="1" applyBorder="1" applyAlignment="1">
      <alignment horizontal="center"/>
    </xf>
    <xf numFmtId="0" fontId="126" fillId="2" borderId="108" xfId="0" applyFont="1" applyFill="1" applyBorder="1" applyAlignment="1">
      <alignment horizontal="center"/>
    </xf>
    <xf numFmtId="0" fontId="127" fillId="2" borderId="109" xfId="0" applyFont="1" applyFill="1" applyBorder="1" applyAlignment="1">
      <alignment horizontal="center"/>
    </xf>
    <xf numFmtId="0" fontId="128" fillId="2" borderId="110" xfId="0" applyFont="1" applyFill="1" applyBorder="1"/>
    <xf numFmtId="0" fontId="129" fillId="2" borderId="111" xfId="0" applyFont="1" applyFill="1" applyBorder="1"/>
    <xf numFmtId="0" fontId="130" fillId="5" borderId="112" xfId="0" applyFont="1" applyFill="1" applyBorder="1" applyAlignment="1">
      <alignment horizontal="center"/>
    </xf>
    <xf numFmtId="0" fontId="131" fillId="5" borderId="113" xfId="0" applyFont="1" applyFill="1" applyBorder="1" applyAlignment="1">
      <alignment horizontal="center"/>
    </xf>
    <xf numFmtId="0" fontId="132" fillId="5" borderId="114" xfId="0" applyFont="1" applyFill="1" applyBorder="1" applyAlignment="1">
      <alignment horizontal="center"/>
    </xf>
    <xf numFmtId="0" fontId="133" fillId="5" borderId="115" xfId="0" applyFont="1" applyFill="1" applyBorder="1"/>
    <xf numFmtId="0" fontId="134" fillId="5" borderId="116" xfId="0" applyFont="1" applyFill="1" applyBorder="1" applyAlignment="1"/>
    <xf numFmtId="0" fontId="135" fillId="5" borderId="117" xfId="0" applyFont="1" applyFill="1" applyBorder="1"/>
    <xf numFmtId="0" fontId="136" fillId="2" borderId="118" xfId="0" applyFont="1" applyFill="1" applyBorder="1" applyAlignment="1"/>
    <xf numFmtId="0" fontId="137" fillId="2" borderId="119" xfId="0" applyFont="1" applyFill="1" applyBorder="1" applyAlignment="1"/>
    <xf numFmtId="0" fontId="138" fillId="2" borderId="120" xfId="0" applyFont="1" applyFill="1" applyBorder="1" applyAlignment="1"/>
    <xf numFmtId="0" fontId="139" fillId="6" borderId="121" xfId="0" applyFont="1" applyFill="1" applyBorder="1" applyAlignment="1"/>
    <xf numFmtId="0" fontId="140" fillId="7" borderId="122" xfId="0" applyFont="1" applyFill="1" applyBorder="1" applyAlignment="1"/>
    <xf numFmtId="0" fontId="141" fillId="2" borderId="123" xfId="0" applyFont="1" applyFill="1" applyBorder="1" applyAlignment="1"/>
    <xf numFmtId="0" fontId="142" fillId="5" borderId="124" xfId="0" applyFont="1" applyFill="1" applyBorder="1" applyAlignment="1">
      <alignment horizontal="center"/>
    </xf>
    <xf numFmtId="0" fontId="143" fillId="2" borderId="125" xfId="0" applyFont="1" applyFill="1" applyBorder="1"/>
    <xf numFmtId="0" fontId="144" fillId="2" borderId="126" xfId="0" applyFont="1" applyFill="1" applyBorder="1" applyAlignment="1">
      <alignment horizontal="right"/>
    </xf>
    <xf numFmtId="0" fontId="145" fillId="6" borderId="127" xfId="0" applyFont="1" applyFill="1" applyBorder="1" applyAlignment="1">
      <alignment horizontal="right"/>
    </xf>
    <xf numFmtId="0" fontId="146" fillId="7" borderId="128" xfId="0" applyFont="1" applyFill="1" applyBorder="1" applyAlignment="1">
      <alignment horizontal="right"/>
    </xf>
    <xf numFmtId="0" fontId="147" fillId="5" borderId="129" xfId="0" applyFont="1" applyFill="1" applyBorder="1" applyAlignment="1">
      <alignment horizontal="center"/>
    </xf>
    <xf numFmtId="0" fontId="148" fillId="5" borderId="130" xfId="0" applyFont="1" applyFill="1" applyBorder="1"/>
    <xf numFmtId="0" fontId="149" fillId="5" borderId="131" xfId="0" applyFont="1" applyFill="1" applyBorder="1"/>
    <xf numFmtId="0" fontId="150" fillId="5" borderId="132" xfId="0" applyFont="1" applyFill="1" applyBorder="1" applyAlignment="1">
      <alignment horizontal="center"/>
    </xf>
    <xf numFmtId="0" fontId="151" fillId="2" borderId="133" xfId="0" applyFont="1" applyFill="1" applyBorder="1"/>
    <xf numFmtId="0" fontId="152" fillId="7" borderId="134" xfId="0" applyFont="1" applyFill="1" applyBorder="1"/>
    <xf numFmtId="0" fontId="153" fillId="4" borderId="135" xfId="0" applyFont="1" applyFill="1" applyBorder="1" applyAlignment="1"/>
    <xf numFmtId="0" fontId="154" fillId="2" borderId="136" xfId="0" applyFont="1" applyFill="1" applyBorder="1"/>
    <xf numFmtId="0" fontId="155" fillId="2" borderId="137" xfId="0" applyFont="1" applyFill="1" applyBorder="1"/>
    <xf numFmtId="0" fontId="156" fillId="6" borderId="138" xfId="0" applyFont="1" applyFill="1" applyBorder="1"/>
    <xf numFmtId="0" fontId="157" fillId="7" borderId="139" xfId="0" applyFont="1" applyFill="1" applyBorder="1"/>
    <xf numFmtId="0" fontId="158" fillId="5" borderId="140" xfId="0" applyFont="1" applyFill="1" applyBorder="1" applyAlignment="1">
      <alignment horizontal="center"/>
    </xf>
    <xf numFmtId="0" fontId="159" fillId="2" borderId="141" xfId="0" applyFont="1" applyFill="1" applyBorder="1" applyAlignment="1">
      <alignment wrapText="1"/>
    </xf>
    <xf numFmtId="0" fontId="160" fillId="2" borderId="142" xfId="0" applyFont="1" applyFill="1" applyBorder="1" applyAlignment="1">
      <alignment horizontal="right" wrapText="1"/>
    </xf>
    <xf numFmtId="0" fontId="161" fillId="2" borderId="143" xfId="0" applyFont="1" applyFill="1" applyBorder="1" applyAlignment="1">
      <alignment horizontal="left" wrapText="1"/>
    </xf>
    <xf numFmtId="0" fontId="162" fillId="2" borderId="144" xfId="0" applyFont="1" applyFill="1" applyBorder="1" applyAlignment="1">
      <alignment horizontal="left" wrapText="1"/>
    </xf>
    <xf numFmtId="0" fontId="163" fillId="2" borderId="1" xfId="0" applyFont="1" applyFill="1" applyBorder="1" applyAlignment="1">
      <alignment wrapText="1"/>
    </xf>
    <xf numFmtId="0" fontId="164" fillId="2" borderId="1" xfId="0" applyFont="1" applyFill="1" applyBorder="1" applyAlignment="1">
      <alignment horizontal="right" wrapText="1"/>
    </xf>
    <xf numFmtId="2" fontId="165" fillId="2" borderId="145" xfId="0" applyNumberFormat="1" applyFont="1" applyFill="1" applyBorder="1" applyAlignment="1">
      <alignment horizontal="right" wrapText="1"/>
    </xf>
    <xf numFmtId="0" fontId="166" fillId="2" borderId="146" xfId="0" applyFont="1" applyFill="1" applyBorder="1" applyAlignment="1">
      <alignment wrapText="1"/>
    </xf>
    <xf numFmtId="0" fontId="167" fillId="2" borderId="147" xfId="0" applyFont="1" applyFill="1" applyBorder="1" applyAlignment="1">
      <alignment horizontal="right" wrapText="1"/>
    </xf>
    <xf numFmtId="0" fontId="168" fillId="2" borderId="1" xfId="0" applyFont="1" applyFill="1" applyBorder="1" applyAlignment="1">
      <alignment wrapText="1"/>
    </xf>
    <xf numFmtId="0" fontId="169" fillId="2" borderId="1" xfId="0" applyFont="1" applyFill="1" applyBorder="1" applyAlignment="1">
      <alignment horizontal="center"/>
    </xf>
    <xf numFmtId="0" fontId="173" fillId="2" borderId="1" xfId="0" applyFont="1" applyFill="1" applyBorder="1"/>
    <xf numFmtId="0" fontId="174" fillId="2" borderId="1" xfId="0" applyFont="1" applyFill="1" applyBorder="1"/>
    <xf numFmtId="0" fontId="175" fillId="2" borderId="151" xfId="0" applyFont="1" applyFill="1" applyBorder="1" applyAlignment="1">
      <alignment horizontal="center"/>
    </xf>
    <xf numFmtId="0" fontId="176" fillId="2" borderId="152" xfId="0" applyFont="1" applyFill="1" applyBorder="1" applyAlignment="1">
      <alignment horizontal="center"/>
    </xf>
    <xf numFmtId="0" fontId="177" fillId="2" borderId="153" xfId="0" applyFont="1" applyFill="1" applyBorder="1" applyAlignment="1">
      <alignment horizontal="center"/>
    </xf>
    <xf numFmtId="0" fontId="178" fillId="2" borderId="154" xfId="0" applyFont="1" applyFill="1" applyBorder="1" applyAlignment="1">
      <alignment horizontal="center"/>
    </xf>
    <xf numFmtId="0" fontId="179" fillId="2" borderId="155" xfId="0" applyFont="1" applyFill="1" applyBorder="1" applyAlignment="1">
      <alignment horizontal="center"/>
    </xf>
    <xf numFmtId="0" fontId="180" fillId="2" borderId="156" xfId="0" applyFont="1" applyFill="1" applyBorder="1" applyAlignment="1">
      <alignment horizontal="center"/>
    </xf>
    <xf numFmtId="0" fontId="181" fillId="2" borderId="157" xfId="0" applyFont="1" applyFill="1" applyBorder="1" applyAlignment="1">
      <alignment horizontal="center"/>
    </xf>
    <xf numFmtId="0" fontId="182" fillId="2" borderId="158" xfId="0" applyFont="1" applyFill="1" applyBorder="1"/>
    <xf numFmtId="0" fontId="183" fillId="2" borderId="159" xfId="0" applyFont="1" applyFill="1" applyBorder="1" applyAlignment="1">
      <alignment horizontal="center"/>
    </xf>
    <xf numFmtId="0" fontId="184" fillId="2" borderId="160" xfId="0" applyFont="1" applyFill="1" applyBorder="1" applyAlignment="1">
      <alignment horizontal="center"/>
    </xf>
    <xf numFmtId="0" fontId="185" fillId="2" borderId="161" xfId="0" applyFont="1" applyFill="1" applyBorder="1" applyAlignment="1">
      <alignment horizontal="center"/>
    </xf>
    <xf numFmtId="0" fontId="186" fillId="2" borderId="162" xfId="0" applyFont="1" applyFill="1" applyBorder="1"/>
    <xf numFmtId="0" fontId="187" fillId="2" borderId="1" xfId="0" applyFont="1" applyFill="1" applyBorder="1" applyAlignment="1">
      <alignment horizontal="center"/>
    </xf>
    <xf numFmtId="0" fontId="188" fillId="2" borderId="163" xfId="0" applyFont="1" applyFill="1" applyBorder="1" applyAlignment="1">
      <alignment horizontal="center"/>
    </xf>
    <xf numFmtId="0" fontId="189" fillId="2" borderId="1" xfId="0" applyFont="1" applyFill="1" applyBorder="1"/>
    <xf numFmtId="0" fontId="190" fillId="2" borderId="164" xfId="0" applyFont="1" applyFill="1" applyBorder="1" applyAlignment="1">
      <alignment horizontal="center"/>
    </xf>
    <xf numFmtId="0" fontId="191" fillId="2" borderId="165" xfId="0" applyFont="1" applyFill="1" applyBorder="1" applyAlignment="1"/>
    <xf numFmtId="0" fontId="192" fillId="2" borderId="166" xfId="0" applyFont="1" applyFill="1" applyBorder="1" applyAlignment="1">
      <alignment horizontal="left"/>
    </xf>
    <xf numFmtId="0" fontId="193" fillId="2" borderId="167" xfId="0" applyFont="1" applyFill="1" applyBorder="1" applyAlignment="1">
      <alignment horizontal="center"/>
    </xf>
    <xf numFmtId="0" fontId="194" fillId="2" borderId="168" xfId="0" applyFont="1" applyFill="1" applyBorder="1" applyAlignment="1">
      <alignment horizontal="center"/>
    </xf>
    <xf numFmtId="0" fontId="195" fillId="2" borderId="169" xfId="0" applyFont="1" applyFill="1" applyBorder="1" applyAlignment="1">
      <alignment horizontal="left"/>
    </xf>
    <xf numFmtId="0" fontId="196" fillId="2" borderId="170" xfId="0" applyFont="1" applyFill="1" applyBorder="1" applyAlignment="1">
      <alignment horizontal="center"/>
    </xf>
    <xf numFmtId="0" fontId="197" fillId="2" borderId="171" xfId="0" applyFont="1" applyFill="1" applyBorder="1" applyAlignment="1">
      <alignment horizontal="center"/>
    </xf>
    <xf numFmtId="0" fontId="198" fillId="2" borderId="1" xfId="0" applyFont="1" applyFill="1" applyBorder="1"/>
    <xf numFmtId="0" fontId="199" fillId="2" borderId="1" xfId="0" applyFont="1" applyFill="1" applyBorder="1"/>
    <xf numFmtId="0" fontId="200" fillId="2" borderId="1" xfId="0" applyFont="1" applyFill="1" applyBorder="1"/>
    <xf numFmtId="0" fontId="201" fillId="2" borderId="1" xfId="0" applyFont="1" applyFill="1" applyBorder="1"/>
    <xf numFmtId="0" fontId="202" fillId="2" borderId="1" xfId="0" applyFont="1" applyFill="1" applyBorder="1" applyAlignment="1">
      <alignment horizontal="left"/>
    </xf>
    <xf numFmtId="0" fontId="203" fillId="2" borderId="1" xfId="0" applyFont="1" applyFill="1" applyBorder="1"/>
    <xf numFmtId="0" fontId="16" fillId="2" borderId="10" xfId="0" applyFont="1" applyFill="1" applyBorder="1" applyAlignment="1">
      <alignment horizontal="right" vertical="center"/>
    </xf>
    <xf numFmtId="0" fontId="0" fillId="0" borderId="0" xfId="0"/>
    <xf numFmtId="0" fontId="20" fillId="2" borderId="14" xfId="0" applyFont="1" applyFill="1" applyBorder="1" applyAlignment="1">
      <alignment horizontal="right" vertical="center"/>
    </xf>
    <xf numFmtId="0" fontId="12" fillId="2" borderId="1" xfId="0" applyFont="1" applyFill="1" applyBorder="1" applyAlignment="1">
      <alignment horizontal="center" vertical="center"/>
    </xf>
    <xf numFmtId="0" fontId="13" fillId="2" borderId="7" xfId="0" applyFont="1" applyFill="1" applyBorder="1" applyAlignment="1">
      <alignment horizontal="center" vertical="center"/>
    </xf>
    <xf numFmtId="0" fontId="28" fillId="2" borderId="22" xfId="0" applyFont="1" applyFill="1" applyBorder="1" applyAlignment="1">
      <alignment horizontal="right" vertical="center"/>
    </xf>
    <xf numFmtId="0" fontId="29" fillId="2" borderId="23" xfId="0" applyFont="1" applyFill="1" applyBorder="1" applyAlignment="1">
      <alignment horizontal="right" vertical="center"/>
    </xf>
    <xf numFmtId="0" fontId="49" fillId="2" borderId="1" xfId="0" applyFont="1" applyFill="1" applyBorder="1" applyAlignment="1">
      <alignment horizontal="center" wrapText="1"/>
    </xf>
    <xf numFmtId="0" fontId="54" fillId="2" borderId="1" xfId="0" applyFont="1" applyFill="1" applyBorder="1" applyAlignment="1">
      <alignment horizontal="center"/>
    </xf>
    <xf numFmtId="0" fontId="45" fillId="2" borderId="38" xfId="0" applyFont="1" applyFill="1" applyBorder="1" applyAlignment="1">
      <alignment horizontal="left" vertical="center" wrapText="1"/>
    </xf>
    <xf numFmtId="0" fontId="46" fillId="2" borderId="39" xfId="0" applyFont="1" applyFill="1" applyBorder="1" applyAlignment="1">
      <alignment horizontal="left" vertical="center" wrapText="1"/>
    </xf>
    <xf numFmtId="0" fontId="50" fillId="2" borderId="1" xfId="0" applyFont="1" applyFill="1" applyBorder="1" applyAlignment="1">
      <alignment horizontal="center" vertical="center" wrapText="1"/>
    </xf>
    <xf numFmtId="0" fontId="55" fillId="2" borderId="1" xfId="0" applyFont="1" applyFill="1" applyBorder="1" applyAlignment="1">
      <alignment horizontal="center" vertical="center"/>
    </xf>
    <xf numFmtId="0" fontId="59" fillId="2" borderId="46" xfId="0" applyFont="1" applyFill="1" applyBorder="1" applyAlignment="1">
      <alignment horizontal="center"/>
    </xf>
    <xf numFmtId="0" fontId="47" fillId="2" borderId="40" xfId="0" applyFont="1" applyFill="1" applyBorder="1" applyAlignment="1">
      <alignment horizontal="left" vertical="top" wrapText="1"/>
    </xf>
    <xf numFmtId="0" fontId="60" fillId="2" borderId="47" xfId="0" applyFont="1" applyFill="1" applyBorder="1" applyAlignment="1">
      <alignment horizontal="center" vertical="center"/>
    </xf>
    <xf numFmtId="0" fontId="9" fillId="2" borderId="1" xfId="0" applyFont="1" applyFill="1" applyBorder="1" applyAlignment="1">
      <alignment horizontal="left" vertical="center" wrapText="1"/>
    </xf>
    <xf numFmtId="0" fontId="8" fillId="2" borderId="5" xfId="0" applyFont="1" applyFill="1" applyBorder="1" applyAlignment="1">
      <alignment horizontal="left" vertical="center" wrapText="1"/>
    </xf>
    <xf numFmtId="0" fontId="10" fillId="2" borderId="6" xfId="0" applyFont="1" applyFill="1" applyBorder="1" applyAlignment="1">
      <alignment horizontal="left" vertical="center" wrapText="1"/>
    </xf>
    <xf numFmtId="0" fontId="7" fillId="2" borderId="4" xfId="0" applyFont="1" applyFill="1" applyBorder="1" applyAlignment="1">
      <alignment horizontal="center" vertical="center" wrapText="1"/>
    </xf>
    <xf numFmtId="0" fontId="1" fillId="2" borderId="1" xfId="0" applyFont="1" applyFill="1" applyBorder="1" applyAlignment="1">
      <alignment horizontal="center" vertical="center"/>
    </xf>
    <xf numFmtId="0" fontId="2" fillId="2" borderId="1" xfId="0" applyFont="1" applyFill="1" applyBorder="1" applyAlignment="1">
      <alignment horizontal="center" vertical="center"/>
    </xf>
    <xf numFmtId="0" fontId="6" fillId="2" borderId="3" xfId="0" applyFont="1" applyFill="1" applyBorder="1" applyAlignment="1">
      <alignment horizontal="left" vertical="center" wrapText="1"/>
    </xf>
    <xf numFmtId="0" fontId="35" fillId="2" borderId="28" xfId="0" applyFont="1" applyFill="1" applyBorder="1" applyAlignment="1">
      <alignment horizontal="center" vertical="center"/>
    </xf>
    <xf numFmtId="0" fontId="36" fillId="2" borderId="29" xfId="0" applyFont="1" applyFill="1" applyBorder="1" applyAlignment="1">
      <alignment horizontal="center" vertical="center"/>
    </xf>
    <xf numFmtId="0" fontId="39" fillId="2" borderId="32" xfId="0" applyFont="1" applyFill="1" applyBorder="1" applyAlignment="1">
      <alignment horizontal="center" vertical="center"/>
    </xf>
    <xf numFmtId="0" fontId="42" fillId="2" borderId="35" xfId="0" applyFont="1" applyFill="1" applyBorder="1" applyAlignment="1">
      <alignment horizontal="center" vertical="center"/>
    </xf>
    <xf numFmtId="0" fontId="73" fillId="3" borderId="55" xfId="0" applyFont="1" applyFill="1" applyBorder="1" applyAlignment="1">
      <alignment horizontal="left"/>
    </xf>
    <xf numFmtId="0" fontId="74" fillId="2" borderId="56" xfId="0" applyFont="1" applyFill="1" applyBorder="1" applyAlignment="1">
      <alignment horizontal="center"/>
    </xf>
    <xf numFmtId="0" fontId="64" fillId="2" borderId="1" xfId="0" applyFont="1" applyFill="1" applyBorder="1" applyAlignment="1">
      <alignment horizontal="center"/>
    </xf>
    <xf numFmtId="0" fontId="65" fillId="2" borderId="1" xfId="0" applyFont="1" applyFill="1" applyBorder="1" applyAlignment="1">
      <alignment horizontal="center"/>
    </xf>
    <xf numFmtId="0" fontId="67" fillId="3" borderId="51" xfId="0" applyFont="1" applyFill="1" applyBorder="1" applyAlignment="1">
      <alignment horizontal="left"/>
    </xf>
    <xf numFmtId="0" fontId="68" fillId="2" borderId="52" xfId="0" applyFont="1" applyFill="1" applyBorder="1" applyAlignment="1">
      <alignment horizontal="center" wrapText="1"/>
    </xf>
    <xf numFmtId="0" fontId="71" fillId="3" borderId="53" xfId="0" applyFont="1" applyFill="1" applyBorder="1" applyAlignment="1">
      <alignment horizontal="left"/>
    </xf>
    <xf numFmtId="0" fontId="72" fillId="2" borderId="54" xfId="0" applyFont="1" applyFill="1" applyBorder="1" applyAlignment="1">
      <alignment horizontal="center"/>
    </xf>
    <xf numFmtId="0" fontId="171" fillId="2" borderId="149" xfId="0" applyFont="1" applyFill="1" applyBorder="1" applyAlignment="1">
      <alignment horizontal="center"/>
    </xf>
    <xf numFmtId="0" fontId="170" fillId="2" borderId="148" xfId="0" applyFont="1" applyFill="1" applyBorder="1" applyAlignment="1">
      <alignment horizontal="center"/>
    </xf>
    <xf numFmtId="0" fontId="175" fillId="2" borderId="151" xfId="0" applyFont="1" applyFill="1" applyBorder="1" applyAlignment="1">
      <alignment horizontal="center"/>
    </xf>
    <xf numFmtId="0" fontId="172" fillId="2" borderId="150" xfId="0" applyFont="1" applyFill="1" applyBorder="1" applyAlignment="1">
      <alignment horizontal="center"/>
    </xf>
  </cellXfs>
  <cellStyles count="1">
    <cellStyle name="Normal" xfId="0" builtinId="0"/>
  </cellStyles>
  <dxfs count="0"/>
  <tableStyles count="0" defaultTableStyle="TableStyleMedium9" defaultPivotStyle="PivotStyleMedium4"/>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absoluteAnchor>
    <xdr:pos x="152400" y="152400"/>
    <xdr:ext cx="762000" cy="952500"/>
    <xdr:pic>
      <xdr:nvPicPr>
        <xdr:cNvPr id="2" name="image00.jpg"/>
        <xdr:cNvPicPr preferRelativeResize="0"/>
      </xdr:nvPicPr>
      <xdr:blipFill>
        <a:blip xmlns:r="http://schemas.openxmlformats.org/officeDocument/2006/relationships" r:embed="rId1" cstate="print"/>
        <a:stretch>
          <a:fillRect/>
        </a:stretch>
      </xdr:blipFill>
      <xdr:spPr>
        <a:xfrm>
          <a:off x="0" y="0"/>
          <a:ext cx="762000" cy="952500"/>
        </a:xfrm>
        <a:prstGeom prst="rect">
          <a:avLst/>
        </a:prstGeom>
        <a:noFill/>
      </xdr:spPr>
    </xdr:pic>
    <xdr:clientData fLocksWithSheet="0"/>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dimension ref="A1:H57"/>
  <sheetViews>
    <sheetView topLeftCell="A52" workbookViewId="0">
      <selection sqref="A1:H1"/>
    </sheetView>
  </sheetViews>
  <sheetFormatPr defaultColWidth="17.33203125" defaultRowHeight="15.75" customHeight="1"/>
  <cols>
    <col min="1" max="1" width="21.6640625" customWidth="1"/>
    <col min="2" max="8" width="11.44140625" customWidth="1"/>
  </cols>
  <sheetData>
    <row r="1" spans="1:8" ht="25.5" customHeight="1">
      <c r="A1" s="189" t="s">
        <v>0</v>
      </c>
      <c r="B1" s="170"/>
      <c r="C1" s="170"/>
      <c r="D1" s="170"/>
      <c r="E1" s="170"/>
      <c r="F1" s="170"/>
      <c r="G1" s="170"/>
      <c r="H1" s="170"/>
    </row>
    <row r="2" spans="1:8" ht="12.75" customHeight="1">
      <c r="A2" s="190" t="s">
        <v>1</v>
      </c>
      <c r="B2" s="170"/>
      <c r="C2" s="170"/>
      <c r="D2" s="170"/>
      <c r="E2" s="170"/>
      <c r="F2" s="170"/>
      <c r="G2" s="170"/>
      <c r="H2" s="170"/>
    </row>
    <row r="3" spans="1:8" ht="15" customHeight="1">
      <c r="A3" s="1"/>
      <c r="B3" s="1"/>
      <c r="C3" s="2"/>
      <c r="D3" s="2"/>
      <c r="E3" s="2"/>
      <c r="F3" s="2"/>
      <c r="G3" s="2"/>
      <c r="H3" s="2"/>
    </row>
    <row r="4" spans="1:8" ht="27.75" customHeight="1">
      <c r="A4" s="3" t="s">
        <v>2</v>
      </c>
      <c r="B4" s="191" t="s">
        <v>3</v>
      </c>
      <c r="C4" s="170"/>
      <c r="D4" s="170"/>
      <c r="E4" s="170"/>
      <c r="F4" s="170"/>
      <c r="G4" s="170"/>
      <c r="H4" s="170"/>
    </row>
    <row r="5" spans="1:8" ht="12.75" customHeight="1">
      <c r="A5" s="188" t="s">
        <v>4</v>
      </c>
      <c r="B5" s="186" t="s">
        <v>5</v>
      </c>
      <c r="C5" s="170"/>
      <c r="D5" s="170"/>
      <c r="E5" s="170"/>
      <c r="F5" s="170"/>
      <c r="G5" s="170"/>
      <c r="H5" s="170"/>
    </row>
    <row r="6" spans="1:8" ht="12.75" customHeight="1">
      <c r="A6" s="170"/>
      <c r="B6" s="185" t="s">
        <v>6</v>
      </c>
      <c r="C6" s="170"/>
      <c r="D6" s="170"/>
      <c r="E6" s="170"/>
      <c r="F6" s="170"/>
      <c r="G6" s="170"/>
      <c r="H6" s="170"/>
    </row>
    <row r="7" spans="1:8" ht="12.75" customHeight="1">
      <c r="A7" s="170"/>
      <c r="B7" s="185" t="s">
        <v>7</v>
      </c>
      <c r="C7" s="170"/>
      <c r="D7" s="170"/>
      <c r="E7" s="170"/>
      <c r="F7" s="170"/>
      <c r="G7" s="170"/>
      <c r="H7" s="170"/>
    </row>
    <row r="8" spans="1:8" ht="12.75" customHeight="1">
      <c r="A8" s="170"/>
      <c r="B8" s="185" t="s">
        <v>8</v>
      </c>
      <c r="C8" s="170"/>
      <c r="D8" s="170"/>
      <c r="E8" s="170"/>
      <c r="F8" s="170"/>
      <c r="G8" s="170"/>
      <c r="H8" s="170"/>
    </row>
    <row r="9" spans="1:8" ht="13.5" customHeight="1">
      <c r="A9" s="170"/>
      <c r="B9" s="187" t="s">
        <v>9</v>
      </c>
      <c r="C9" s="170"/>
      <c r="D9" s="170"/>
      <c r="E9" s="170"/>
      <c r="F9" s="170"/>
      <c r="G9" s="170"/>
      <c r="H9" s="170"/>
    </row>
    <row r="10" spans="1:8" ht="24" customHeight="1">
      <c r="A10" s="188" t="s">
        <v>10</v>
      </c>
      <c r="B10" s="186" t="s">
        <v>11</v>
      </c>
      <c r="C10" s="170"/>
      <c r="D10" s="170"/>
      <c r="E10" s="170"/>
      <c r="F10" s="170"/>
      <c r="G10" s="170"/>
      <c r="H10" s="170"/>
    </row>
    <row r="11" spans="1:8" ht="13.5" customHeight="1">
      <c r="A11" s="170"/>
      <c r="B11" s="185" t="s">
        <v>12</v>
      </c>
      <c r="C11" s="170"/>
      <c r="D11" s="170"/>
      <c r="E11" s="170"/>
      <c r="F11" s="170"/>
      <c r="G11" s="170"/>
      <c r="H11" s="170"/>
    </row>
    <row r="12" spans="1:8" ht="24" customHeight="1">
      <c r="A12" s="170"/>
      <c r="B12" s="185" t="s">
        <v>13</v>
      </c>
      <c r="C12" s="170"/>
      <c r="D12" s="170"/>
      <c r="E12" s="170"/>
      <c r="F12" s="170"/>
      <c r="G12" s="170"/>
      <c r="H12" s="170"/>
    </row>
    <row r="13" spans="1:8" ht="24" customHeight="1">
      <c r="A13" s="170"/>
      <c r="B13" s="187" t="s">
        <v>14</v>
      </c>
      <c r="C13" s="170"/>
      <c r="D13" s="170"/>
      <c r="E13" s="170"/>
      <c r="F13" s="170"/>
      <c r="G13" s="170"/>
      <c r="H13" s="170"/>
    </row>
    <row r="14" spans="1:8" ht="13.5" customHeight="1">
      <c r="A14" s="4"/>
      <c r="B14" s="4"/>
      <c r="C14" s="2"/>
      <c r="D14" s="2"/>
      <c r="E14" s="2"/>
      <c r="F14" s="2"/>
      <c r="G14" s="2"/>
      <c r="H14" s="2"/>
    </row>
    <row r="15" spans="1:8" ht="15" customHeight="1">
      <c r="A15" s="172" t="s">
        <v>15</v>
      </c>
      <c r="B15" s="170"/>
      <c r="C15" s="170"/>
      <c r="D15" s="170"/>
      <c r="E15" s="170"/>
      <c r="F15" s="170"/>
      <c r="G15" s="170"/>
      <c r="H15" s="170"/>
    </row>
    <row r="16" spans="1:8" ht="15.75" customHeight="1">
      <c r="A16" s="173" t="s">
        <v>16</v>
      </c>
      <c r="B16" s="170"/>
      <c r="C16" s="5" t="s">
        <v>17</v>
      </c>
      <c r="D16" s="5" t="s">
        <v>18</v>
      </c>
      <c r="E16" s="5" t="s">
        <v>19</v>
      </c>
      <c r="F16" s="5" t="s">
        <v>20</v>
      </c>
      <c r="G16" s="5" t="s">
        <v>21</v>
      </c>
      <c r="H16" s="6" t="s">
        <v>22</v>
      </c>
    </row>
    <row r="17" spans="1:8" ht="14.25" customHeight="1">
      <c r="A17" s="169" t="s">
        <v>23</v>
      </c>
      <c r="B17" s="170"/>
      <c r="C17" s="7" t="s">
        <v>24</v>
      </c>
      <c r="D17" s="7" t="s">
        <v>25</v>
      </c>
      <c r="E17" s="7" t="s">
        <v>26</v>
      </c>
      <c r="F17" s="8"/>
      <c r="G17" s="8"/>
      <c r="H17" s="9"/>
    </row>
    <row r="18" spans="1:8" ht="14.25" customHeight="1">
      <c r="A18" s="171" t="s">
        <v>27</v>
      </c>
      <c r="B18" s="170"/>
      <c r="C18" s="10">
        <v>1500</v>
      </c>
      <c r="D18" s="11">
        <v>450</v>
      </c>
      <c r="E18" s="11">
        <v>150</v>
      </c>
      <c r="F18" s="12"/>
      <c r="G18" s="12"/>
      <c r="H18" s="13"/>
    </row>
    <row r="19" spans="1:8" ht="12.75" customHeight="1">
      <c r="A19" s="171" t="s">
        <v>28</v>
      </c>
      <c r="B19" s="170"/>
      <c r="C19" s="11">
        <v>80</v>
      </c>
      <c r="D19" s="11">
        <v>60</v>
      </c>
      <c r="E19" s="11">
        <v>60</v>
      </c>
      <c r="F19" s="11">
        <v>30</v>
      </c>
      <c r="G19" s="11">
        <v>20</v>
      </c>
      <c r="H19" s="14" t="s">
        <v>29</v>
      </c>
    </row>
    <row r="20" spans="1:8" ht="12.75" customHeight="1">
      <c r="A20" s="171" t="s">
        <v>30</v>
      </c>
      <c r="B20" s="170"/>
      <c r="C20" s="15" t="s">
        <v>31</v>
      </c>
      <c r="D20" s="15" t="s">
        <v>32</v>
      </c>
      <c r="E20" s="15" t="s">
        <v>33</v>
      </c>
      <c r="F20" s="15" t="s">
        <v>34</v>
      </c>
      <c r="G20" s="15" t="s">
        <v>35</v>
      </c>
      <c r="H20" s="14" t="s">
        <v>36</v>
      </c>
    </row>
    <row r="21" spans="1:8" ht="14.25" customHeight="1">
      <c r="A21" s="171" t="s">
        <v>37</v>
      </c>
      <c r="B21" s="170"/>
      <c r="C21" s="10">
        <v>1000</v>
      </c>
      <c r="D21" s="11">
        <v>500</v>
      </c>
      <c r="E21" s="11">
        <v>200</v>
      </c>
      <c r="F21" s="11">
        <v>100</v>
      </c>
      <c r="G21" s="12"/>
      <c r="H21" s="13"/>
    </row>
    <row r="22" spans="1:8" ht="12.75" customHeight="1">
      <c r="A22" s="171" t="s">
        <v>38</v>
      </c>
      <c r="B22" s="170"/>
      <c r="C22" s="11">
        <v>3</v>
      </c>
      <c r="D22" s="11">
        <v>3</v>
      </c>
      <c r="E22" s="11">
        <v>2</v>
      </c>
      <c r="F22" s="11">
        <v>2</v>
      </c>
      <c r="G22" s="11">
        <v>2</v>
      </c>
      <c r="H22" s="16">
        <v>1</v>
      </c>
    </row>
    <row r="23" spans="1:8" ht="12.75" customHeight="1">
      <c r="A23" s="174" t="s">
        <v>39</v>
      </c>
      <c r="B23" s="170"/>
      <c r="C23" s="11">
        <v>30</v>
      </c>
      <c r="D23" s="11">
        <v>25</v>
      </c>
      <c r="E23" s="11">
        <v>20</v>
      </c>
      <c r="F23" s="11">
        <v>15</v>
      </c>
      <c r="G23" s="11">
        <v>10</v>
      </c>
      <c r="H23" s="16">
        <v>5</v>
      </c>
    </row>
    <row r="24" spans="1:8" ht="13.5" customHeight="1">
      <c r="A24" s="175" t="s">
        <v>40</v>
      </c>
      <c r="B24" s="170"/>
      <c r="C24" s="17" t="s">
        <v>41</v>
      </c>
      <c r="D24" s="17" t="s">
        <v>42</v>
      </c>
      <c r="E24" s="17" t="s">
        <v>43</v>
      </c>
      <c r="F24" s="17" t="s">
        <v>44</v>
      </c>
      <c r="G24" s="17" t="s">
        <v>45</v>
      </c>
      <c r="H24" s="18" t="s">
        <v>46</v>
      </c>
    </row>
    <row r="25" spans="1:8" ht="14.25" customHeight="1">
      <c r="A25" s="169" t="s">
        <v>47</v>
      </c>
      <c r="B25" s="170"/>
      <c r="C25" s="7" t="s">
        <v>48</v>
      </c>
      <c r="D25" s="8"/>
      <c r="E25" s="8"/>
      <c r="F25" s="8"/>
      <c r="G25" s="8"/>
      <c r="H25" s="19"/>
    </row>
    <row r="26" spans="1:8" ht="14.25" customHeight="1">
      <c r="A26" s="171" t="s">
        <v>49</v>
      </c>
      <c r="B26" s="170"/>
      <c r="C26" s="15" t="s">
        <v>50</v>
      </c>
      <c r="D26" s="15" t="s">
        <v>51</v>
      </c>
      <c r="E26" s="15" t="s">
        <v>52</v>
      </c>
      <c r="F26" s="12"/>
      <c r="G26" s="12"/>
      <c r="H26" s="14"/>
    </row>
    <row r="27" spans="1:8" ht="14.25" customHeight="1">
      <c r="A27" s="171" t="s">
        <v>53</v>
      </c>
      <c r="B27" s="170"/>
      <c r="C27" s="15" t="s">
        <v>54</v>
      </c>
      <c r="D27" s="15" t="s">
        <v>55</v>
      </c>
      <c r="E27" s="15" t="s">
        <v>56</v>
      </c>
      <c r="F27" s="15" t="s">
        <v>57</v>
      </c>
      <c r="G27" s="12"/>
      <c r="H27" s="14"/>
    </row>
    <row r="28" spans="1:8" ht="12.75" customHeight="1">
      <c r="A28" s="171" t="s">
        <v>58</v>
      </c>
      <c r="B28" s="170"/>
      <c r="C28" s="15" t="s">
        <v>59</v>
      </c>
      <c r="D28" s="15" t="s">
        <v>60</v>
      </c>
      <c r="E28" s="15" t="s">
        <v>61</v>
      </c>
      <c r="F28" s="15" t="s">
        <v>62</v>
      </c>
      <c r="G28" s="15" t="s">
        <v>63</v>
      </c>
      <c r="H28" s="14" t="s">
        <v>64</v>
      </c>
    </row>
    <row r="29" spans="1:8" ht="12.75" customHeight="1">
      <c r="A29" s="171" t="s">
        <v>65</v>
      </c>
      <c r="B29" s="170"/>
      <c r="C29" s="15" t="s">
        <v>66</v>
      </c>
      <c r="D29" s="15" t="s">
        <v>67</v>
      </c>
      <c r="E29" s="15" t="s">
        <v>68</v>
      </c>
      <c r="F29" s="15" t="s">
        <v>69</v>
      </c>
      <c r="G29" s="15" t="s">
        <v>70</v>
      </c>
      <c r="H29" s="14" t="s">
        <v>71</v>
      </c>
    </row>
    <row r="30" spans="1:8" ht="14.25" customHeight="1">
      <c r="A30" s="171" t="s">
        <v>72</v>
      </c>
      <c r="B30" s="170"/>
      <c r="C30" s="12"/>
      <c r="D30" s="15" t="s">
        <v>73</v>
      </c>
      <c r="E30" s="15" t="s">
        <v>74</v>
      </c>
      <c r="F30" s="15" t="s">
        <v>75</v>
      </c>
      <c r="G30" s="15" t="s">
        <v>76</v>
      </c>
      <c r="H30" s="14" t="s">
        <v>77</v>
      </c>
    </row>
    <row r="31" spans="1:8" ht="14.25" customHeight="1">
      <c r="A31" s="171" t="s">
        <v>78</v>
      </c>
      <c r="B31" s="170"/>
      <c r="C31" s="12"/>
      <c r="D31" s="12"/>
      <c r="E31" s="15" t="s">
        <v>79</v>
      </c>
      <c r="F31" s="15" t="s">
        <v>80</v>
      </c>
      <c r="G31" s="15" t="s">
        <v>81</v>
      </c>
      <c r="H31" s="14" t="s">
        <v>82</v>
      </c>
    </row>
    <row r="32" spans="1:8" ht="15" customHeight="1">
      <c r="A32" s="175" t="s">
        <v>83</v>
      </c>
      <c r="B32" s="170"/>
      <c r="C32" s="20"/>
      <c r="D32" s="20"/>
      <c r="E32" s="20"/>
      <c r="F32" s="20"/>
      <c r="G32" s="17" t="s">
        <v>84</v>
      </c>
      <c r="H32" s="18" t="s">
        <v>85</v>
      </c>
    </row>
    <row r="33" spans="1:8" ht="13.5" customHeight="1">
      <c r="A33" s="21" t="s">
        <v>86</v>
      </c>
      <c r="B33" s="4"/>
      <c r="C33" s="2"/>
      <c r="D33" s="2"/>
      <c r="E33" s="2"/>
      <c r="F33" s="2"/>
      <c r="G33" s="2"/>
      <c r="H33" s="2"/>
    </row>
    <row r="34" spans="1:8" ht="13.5" customHeight="1">
      <c r="A34" s="21"/>
      <c r="B34" s="4"/>
      <c r="C34" s="2"/>
      <c r="D34" s="2"/>
      <c r="E34" s="2"/>
      <c r="F34" s="2"/>
      <c r="G34" s="2"/>
      <c r="H34" s="2"/>
    </row>
    <row r="35" spans="1:8" ht="12.75" customHeight="1">
      <c r="A35" s="185" t="s">
        <v>87</v>
      </c>
      <c r="B35" s="170"/>
      <c r="C35" s="170"/>
      <c r="D35" s="170"/>
      <c r="E35" s="170"/>
      <c r="F35" s="170"/>
      <c r="G35" s="170"/>
      <c r="H35" s="170"/>
    </row>
    <row r="36" spans="1:8" ht="12.75" customHeight="1">
      <c r="A36" s="170"/>
      <c r="B36" s="170"/>
      <c r="C36" s="170"/>
      <c r="D36" s="170"/>
      <c r="E36" s="170"/>
      <c r="F36" s="170"/>
      <c r="G36" s="170"/>
      <c r="H36" s="170"/>
    </row>
    <row r="37" spans="1:8" ht="14.25" customHeight="1">
      <c r="A37" s="4"/>
      <c r="B37" s="4"/>
      <c r="C37" s="2"/>
      <c r="D37" s="2"/>
      <c r="E37" s="2"/>
      <c r="F37" s="2"/>
      <c r="G37" s="2"/>
      <c r="H37" s="2"/>
    </row>
    <row r="38" spans="1:8" ht="15.75" customHeight="1">
      <c r="A38" s="192" t="s">
        <v>88</v>
      </c>
      <c r="B38" s="170"/>
      <c r="C38" s="170"/>
      <c r="D38" s="5" t="s">
        <v>89</v>
      </c>
      <c r="E38" s="5" t="s">
        <v>90</v>
      </c>
      <c r="F38" s="5" t="s">
        <v>91</v>
      </c>
      <c r="G38" s="5" t="s">
        <v>92</v>
      </c>
      <c r="H38" s="6" t="s">
        <v>93</v>
      </c>
    </row>
    <row r="39" spans="1:8" ht="12.75" customHeight="1">
      <c r="A39" s="193" t="s">
        <v>94</v>
      </c>
      <c r="B39" s="170"/>
      <c r="C39" s="170"/>
      <c r="D39" s="22">
        <v>1000</v>
      </c>
      <c r="E39" s="22">
        <v>942.3</v>
      </c>
      <c r="F39" s="22">
        <v>900</v>
      </c>
      <c r="G39" s="22">
        <v>868.1</v>
      </c>
      <c r="H39" s="23">
        <v>842.41</v>
      </c>
    </row>
    <row r="40" spans="1:8" ht="12.75" customHeight="1">
      <c r="A40" s="194" t="s">
        <v>95</v>
      </c>
      <c r="B40" s="170"/>
      <c r="C40" s="170"/>
      <c r="D40" s="24">
        <v>850</v>
      </c>
      <c r="E40" s="24">
        <v>800.96</v>
      </c>
      <c r="F40" s="24">
        <v>765</v>
      </c>
      <c r="G40" s="24">
        <v>737.89</v>
      </c>
      <c r="H40" s="25">
        <v>716.04</v>
      </c>
    </row>
    <row r="41" spans="1:8" ht="12.75" customHeight="1">
      <c r="A41" s="194" t="s">
        <v>96</v>
      </c>
      <c r="B41" s="170"/>
      <c r="C41" s="170"/>
      <c r="D41" s="24">
        <v>500</v>
      </c>
      <c r="E41" s="24">
        <v>471.15</v>
      </c>
      <c r="F41" s="24">
        <v>450</v>
      </c>
      <c r="G41" s="24">
        <v>434.05</v>
      </c>
      <c r="H41" s="25">
        <v>412.2</v>
      </c>
    </row>
    <row r="42" spans="1:8" ht="12.75" customHeight="1">
      <c r="A42" s="194" t="s">
        <v>97</v>
      </c>
      <c r="B42" s="170"/>
      <c r="C42" s="170"/>
      <c r="D42" s="24">
        <v>850</v>
      </c>
      <c r="E42" s="24">
        <v>800.96</v>
      </c>
      <c r="F42" s="24">
        <v>765</v>
      </c>
      <c r="G42" s="24">
        <v>737.89</v>
      </c>
      <c r="H42" s="25">
        <v>716.04</v>
      </c>
    </row>
    <row r="43" spans="1:8" ht="12.75" customHeight="1">
      <c r="A43" s="194" t="s">
        <v>98</v>
      </c>
      <c r="B43" s="170"/>
      <c r="C43" s="170"/>
      <c r="D43" s="24">
        <v>400</v>
      </c>
      <c r="E43" s="24">
        <v>376.92</v>
      </c>
      <c r="F43" s="24">
        <v>360</v>
      </c>
      <c r="G43" s="24">
        <v>347.22</v>
      </c>
      <c r="H43" s="25">
        <v>336.98</v>
      </c>
    </row>
    <row r="44" spans="1:8" ht="12.75" customHeight="1">
      <c r="A44" s="194" t="s">
        <v>99</v>
      </c>
      <c r="B44" s="170"/>
      <c r="C44" s="170"/>
      <c r="D44" s="24">
        <v>200</v>
      </c>
      <c r="E44" s="24">
        <v>188.46</v>
      </c>
      <c r="F44" s="24">
        <v>180</v>
      </c>
      <c r="G44" s="24">
        <v>173.61</v>
      </c>
      <c r="H44" s="25">
        <v>168.48</v>
      </c>
    </row>
    <row r="45" spans="1:8" ht="13.5" customHeight="1">
      <c r="A45" s="195" t="s">
        <v>100</v>
      </c>
      <c r="B45" s="170"/>
      <c r="C45" s="170"/>
      <c r="D45" s="26">
        <v>100</v>
      </c>
      <c r="E45" s="26">
        <v>94.23</v>
      </c>
      <c r="F45" s="26">
        <v>90</v>
      </c>
      <c r="G45" s="26">
        <v>86.81</v>
      </c>
      <c r="H45" s="27">
        <v>84.24</v>
      </c>
    </row>
    <row r="46" spans="1:8" ht="13.5" customHeight="1">
      <c r="A46" s="2"/>
      <c r="B46" s="2"/>
      <c r="C46" s="2"/>
      <c r="D46" s="2"/>
      <c r="E46" s="2"/>
      <c r="F46" s="2"/>
      <c r="G46" s="2"/>
      <c r="H46" s="2"/>
    </row>
    <row r="47" spans="1:8" ht="12" customHeight="1">
      <c r="A47" s="178" t="s">
        <v>101</v>
      </c>
      <c r="B47" s="170"/>
      <c r="C47" s="170"/>
      <c r="D47" s="170"/>
      <c r="E47" s="170"/>
      <c r="F47" s="170"/>
      <c r="G47" s="170"/>
      <c r="H47" s="170"/>
    </row>
    <row r="48" spans="1:8" ht="12" customHeight="1">
      <c r="A48" s="179" t="s">
        <v>102</v>
      </c>
      <c r="B48" s="170"/>
      <c r="C48" s="170"/>
      <c r="D48" s="170"/>
      <c r="E48" s="170"/>
      <c r="F48" s="170"/>
      <c r="G48" s="170"/>
      <c r="H48" s="170"/>
    </row>
    <row r="49" spans="1:8" ht="12.75" customHeight="1">
      <c r="A49" s="170"/>
      <c r="B49" s="170"/>
      <c r="C49" s="170"/>
      <c r="D49" s="170"/>
      <c r="E49" s="170"/>
      <c r="F49" s="170"/>
      <c r="G49" s="170"/>
      <c r="H49" s="170"/>
    </row>
    <row r="50" spans="1:8" ht="12" customHeight="1">
      <c r="A50" s="183" t="s">
        <v>103</v>
      </c>
      <c r="B50" s="170"/>
      <c r="C50" s="170"/>
      <c r="D50" s="170"/>
      <c r="E50" s="170"/>
      <c r="F50" s="170"/>
      <c r="G50" s="170"/>
      <c r="H50" s="170"/>
    </row>
    <row r="51" spans="1:8" ht="12.75" customHeight="1">
      <c r="A51" s="170"/>
      <c r="B51" s="170"/>
      <c r="C51" s="170"/>
      <c r="D51" s="170"/>
      <c r="E51" s="170"/>
      <c r="F51" s="170"/>
      <c r="G51" s="170"/>
      <c r="H51" s="170"/>
    </row>
    <row r="52" spans="1:8" ht="13.5" customHeight="1">
      <c r="A52" s="28"/>
      <c r="B52" s="176"/>
      <c r="C52" s="170"/>
      <c r="D52" s="180" t="s">
        <v>104</v>
      </c>
      <c r="E52" s="170"/>
      <c r="F52" s="29" t="s">
        <v>105</v>
      </c>
      <c r="G52" s="30"/>
      <c r="H52" s="31"/>
    </row>
    <row r="53" spans="1:8" ht="13.5" customHeight="1">
      <c r="A53" s="32"/>
      <c r="B53" s="177"/>
      <c r="C53" s="170"/>
      <c r="D53" s="181" t="s">
        <v>106</v>
      </c>
      <c r="E53" s="170"/>
      <c r="F53" s="33" t="s">
        <v>107</v>
      </c>
      <c r="G53" s="4"/>
      <c r="H53" s="34"/>
    </row>
    <row r="54" spans="1:8" ht="13.5" customHeight="1">
      <c r="A54" s="32"/>
      <c r="B54" s="177"/>
      <c r="C54" s="170"/>
      <c r="D54" s="181" t="s">
        <v>108</v>
      </c>
      <c r="E54" s="170"/>
      <c r="F54" s="33" t="s">
        <v>109</v>
      </c>
      <c r="G54" s="4"/>
      <c r="H54" s="34"/>
    </row>
    <row r="55" spans="1:8" ht="13.5" customHeight="1">
      <c r="A55" s="32"/>
      <c r="B55" s="177"/>
      <c r="C55" s="170"/>
      <c r="D55" s="181" t="s">
        <v>110</v>
      </c>
      <c r="E55" s="170"/>
      <c r="F55" s="35" t="s">
        <v>111</v>
      </c>
      <c r="G55" s="4"/>
      <c r="H55" s="34"/>
    </row>
    <row r="56" spans="1:8" ht="13.5" customHeight="1">
      <c r="A56" s="32"/>
      <c r="B56" s="177"/>
      <c r="C56" s="170"/>
      <c r="D56" s="181" t="s">
        <v>112</v>
      </c>
      <c r="E56" s="170"/>
      <c r="F56" s="35" t="s">
        <v>113</v>
      </c>
      <c r="G56" s="4"/>
      <c r="H56" s="34"/>
    </row>
    <row r="57" spans="1:8" ht="12" customHeight="1">
      <c r="A57" s="36"/>
      <c r="B57" s="182"/>
      <c r="C57" s="170"/>
      <c r="D57" s="184" t="s">
        <v>114</v>
      </c>
      <c r="E57" s="170"/>
      <c r="F57" s="37" t="s">
        <v>115</v>
      </c>
      <c r="G57" s="38"/>
      <c r="H57" s="39"/>
    </row>
  </sheetData>
  <mergeCells count="56">
    <mergeCell ref="A10:A13"/>
    <mergeCell ref="B7:H7"/>
    <mergeCell ref="A1:H1"/>
    <mergeCell ref="A2:H2"/>
    <mergeCell ref="B4:H4"/>
    <mergeCell ref="B5:H5"/>
    <mergeCell ref="B6:H6"/>
    <mergeCell ref="A5:A9"/>
    <mergeCell ref="B8:H8"/>
    <mergeCell ref="B10:H10"/>
    <mergeCell ref="B11:H11"/>
    <mergeCell ref="B12:H12"/>
    <mergeCell ref="B13:H13"/>
    <mergeCell ref="B9:H9"/>
    <mergeCell ref="B57:C57"/>
    <mergeCell ref="B56:C56"/>
    <mergeCell ref="A50:H51"/>
    <mergeCell ref="A24:B24"/>
    <mergeCell ref="A25:B25"/>
    <mergeCell ref="A26:B26"/>
    <mergeCell ref="A27:B27"/>
    <mergeCell ref="D54:E54"/>
    <mergeCell ref="D55:E55"/>
    <mergeCell ref="D56:E56"/>
    <mergeCell ref="D57:E57"/>
    <mergeCell ref="A38:C38"/>
    <mergeCell ref="A39:C39"/>
    <mergeCell ref="A35:H36"/>
    <mergeCell ref="A40:C40"/>
    <mergeCell ref="A41:C41"/>
    <mergeCell ref="B54:C54"/>
    <mergeCell ref="B55:C55"/>
    <mergeCell ref="A47:H47"/>
    <mergeCell ref="A48:H49"/>
    <mergeCell ref="D52:E52"/>
    <mergeCell ref="D53:E53"/>
    <mergeCell ref="A32:B32"/>
    <mergeCell ref="A21:B21"/>
    <mergeCell ref="A22:B22"/>
    <mergeCell ref="B52:C52"/>
    <mergeCell ref="B53:C53"/>
    <mergeCell ref="A42:C42"/>
    <mergeCell ref="A43:C43"/>
    <mergeCell ref="A44:C44"/>
    <mergeCell ref="A45:C45"/>
    <mergeCell ref="A28:B28"/>
    <mergeCell ref="A29:B29"/>
    <mergeCell ref="A30:B30"/>
    <mergeCell ref="A31:B31"/>
    <mergeCell ref="A23:B23"/>
    <mergeCell ref="A17:B17"/>
    <mergeCell ref="A18:B18"/>
    <mergeCell ref="A19:B19"/>
    <mergeCell ref="A20:B20"/>
    <mergeCell ref="A15:H15"/>
    <mergeCell ref="A16:B16"/>
  </mergeCells>
  <pageMargins left="0.7" right="0.7" top="0.75" bottom="0.75" header="0.3" footer="0.3"/>
</worksheet>
</file>

<file path=xl/worksheets/sheet10.xml><?xml version="1.0" encoding="utf-8"?>
<worksheet xmlns="http://schemas.openxmlformats.org/spreadsheetml/2006/main" xmlns:r="http://schemas.openxmlformats.org/officeDocument/2006/relationships">
  <dimension ref="A1:V33"/>
  <sheetViews>
    <sheetView workbookViewId="0">
      <selection sqref="A1:I1"/>
    </sheetView>
  </sheetViews>
  <sheetFormatPr defaultColWidth="17.33203125" defaultRowHeight="15.75" customHeight="1"/>
  <cols>
    <col min="1" max="1" width="15.44140625" customWidth="1"/>
    <col min="2" max="2" width="8.6640625" customWidth="1"/>
    <col min="3" max="3" width="11.33203125" customWidth="1"/>
    <col min="4" max="4" width="10.33203125" customWidth="1"/>
    <col min="5" max="7" width="8.6640625" customWidth="1"/>
    <col min="8" max="8" width="15" customWidth="1"/>
    <col min="9" max="9" width="8.6640625" customWidth="1"/>
    <col min="10" max="10" width="11" customWidth="1"/>
    <col min="11" max="11" width="8.6640625" customWidth="1"/>
    <col min="12" max="12" width="10" customWidth="1"/>
    <col min="13" max="14" width="8.6640625" customWidth="1"/>
    <col min="15" max="15" width="11.44140625" customWidth="1"/>
    <col min="16" max="16" width="8.6640625" customWidth="1"/>
    <col min="17" max="17" width="9.6640625" customWidth="1"/>
    <col min="18" max="19" width="8.6640625" customWidth="1"/>
    <col min="20" max="20" width="12.6640625" customWidth="1"/>
    <col min="21" max="22" width="8.6640625" customWidth="1"/>
  </cols>
  <sheetData>
    <row r="1" spans="1:22" ht="24" customHeight="1">
      <c r="A1" s="198" t="s">
        <v>2682</v>
      </c>
      <c r="B1" s="170"/>
      <c r="C1" s="170"/>
      <c r="D1" s="170"/>
      <c r="E1" s="170"/>
      <c r="F1" s="170"/>
      <c r="G1" s="170"/>
      <c r="H1" s="170"/>
      <c r="I1" s="170"/>
      <c r="J1" s="2"/>
      <c r="K1" s="2"/>
      <c r="L1" s="2"/>
      <c r="M1" s="2"/>
      <c r="N1" s="2"/>
      <c r="O1" s="2"/>
      <c r="P1" s="2"/>
      <c r="Q1" s="2"/>
      <c r="R1" s="2"/>
      <c r="S1" s="2"/>
      <c r="T1" s="2"/>
      <c r="U1" s="2"/>
      <c r="V1" s="2"/>
    </row>
    <row r="2" spans="1:22" ht="17.25" customHeight="1">
      <c r="A2" s="199" t="s">
        <v>2683</v>
      </c>
      <c r="B2" s="170"/>
      <c r="C2" s="170"/>
      <c r="D2" s="170"/>
      <c r="E2" s="170"/>
      <c r="F2" s="170"/>
      <c r="G2" s="170"/>
      <c r="H2" s="170"/>
      <c r="I2" s="170"/>
      <c r="J2" s="2"/>
      <c r="K2" s="2"/>
      <c r="L2" s="2"/>
      <c r="M2" s="2"/>
      <c r="N2" s="2"/>
      <c r="O2" s="2"/>
      <c r="P2" s="2"/>
      <c r="Q2" s="2"/>
      <c r="R2" s="2"/>
      <c r="S2" s="2"/>
      <c r="T2" s="2"/>
      <c r="U2" s="2"/>
      <c r="V2" s="2"/>
    </row>
    <row r="3" spans="1:22" ht="12.75" customHeight="1">
      <c r="A3" s="40"/>
      <c r="B3" s="2"/>
      <c r="C3" s="2"/>
      <c r="D3" s="2"/>
      <c r="E3" s="2"/>
      <c r="F3" s="2"/>
      <c r="G3" s="2"/>
      <c r="H3" s="2"/>
      <c r="I3" s="2"/>
      <c r="J3" s="2"/>
      <c r="K3" s="2"/>
      <c r="L3" s="2"/>
      <c r="M3" s="2"/>
      <c r="N3" s="2"/>
      <c r="O3" s="2"/>
      <c r="P3" s="2"/>
      <c r="Q3" s="2"/>
      <c r="R3" s="2"/>
      <c r="S3" s="2"/>
      <c r="T3" s="2"/>
      <c r="U3" s="2"/>
      <c r="V3" s="2"/>
    </row>
    <row r="4" spans="1:22" ht="13.5" customHeight="1">
      <c r="A4" s="40"/>
      <c r="B4" s="2"/>
      <c r="C4" s="2"/>
      <c r="D4" s="2"/>
      <c r="E4" s="2"/>
      <c r="F4" s="2"/>
      <c r="G4" s="2"/>
      <c r="H4" s="2"/>
      <c r="I4" s="2"/>
      <c r="J4" s="2"/>
      <c r="K4" s="2"/>
      <c r="L4" s="2"/>
      <c r="M4" s="2"/>
      <c r="N4" s="2"/>
      <c r="O4" s="2"/>
      <c r="P4" s="2"/>
      <c r="Q4" s="2"/>
      <c r="R4" s="2"/>
      <c r="S4" s="2"/>
      <c r="T4" s="2"/>
      <c r="U4" s="2"/>
      <c r="V4" s="2"/>
    </row>
    <row r="5" spans="1:22" ht="12.75" customHeight="1">
      <c r="A5" s="200" t="s">
        <v>2684</v>
      </c>
      <c r="B5" s="170"/>
      <c r="C5" s="207" t="s">
        <v>2685</v>
      </c>
      <c r="D5" s="170"/>
      <c r="E5" s="170"/>
      <c r="F5" s="170"/>
      <c r="G5" s="2"/>
      <c r="H5" s="2"/>
      <c r="I5" s="41" t="s">
        <v>2686</v>
      </c>
      <c r="J5" s="2"/>
      <c r="K5" s="2"/>
      <c r="L5" s="2"/>
      <c r="M5" s="2"/>
      <c r="N5" s="2"/>
      <c r="O5" s="2"/>
      <c r="P5" s="2"/>
      <c r="Q5" s="2"/>
      <c r="R5" s="2"/>
      <c r="S5" s="2"/>
      <c r="T5" s="2"/>
      <c r="U5" s="2"/>
      <c r="V5" s="2"/>
    </row>
    <row r="6" spans="1:22" ht="12.75" customHeight="1">
      <c r="A6" s="202" t="s">
        <v>2687</v>
      </c>
      <c r="B6" s="170"/>
      <c r="C6" s="205" t="s">
        <v>2688</v>
      </c>
      <c r="D6" s="170"/>
      <c r="E6" s="170"/>
      <c r="F6" s="170"/>
      <c r="G6" s="2"/>
      <c r="H6" s="2"/>
      <c r="I6" s="2"/>
      <c r="J6" s="2"/>
      <c r="K6" s="2"/>
      <c r="L6" s="2"/>
      <c r="M6" s="2"/>
      <c r="N6" s="2"/>
      <c r="O6" s="2"/>
      <c r="P6" s="2"/>
      <c r="Q6" s="2"/>
      <c r="R6" s="2"/>
      <c r="S6" s="2"/>
      <c r="T6" s="2"/>
      <c r="U6" s="2"/>
      <c r="V6" s="2"/>
    </row>
    <row r="7" spans="1:22" ht="12.75" customHeight="1">
      <c r="A7" s="202" t="s">
        <v>2689</v>
      </c>
      <c r="B7" s="170"/>
      <c r="C7" s="205" t="s">
        <v>2690</v>
      </c>
      <c r="D7" s="170"/>
      <c r="E7" s="170"/>
      <c r="F7" s="170"/>
      <c r="G7" s="2"/>
      <c r="H7" s="2"/>
      <c r="I7" s="2"/>
      <c r="J7" s="2"/>
      <c r="K7" s="2"/>
      <c r="L7" s="2"/>
      <c r="M7" s="2"/>
      <c r="N7" s="2"/>
      <c r="O7" s="2"/>
      <c r="P7" s="2"/>
      <c r="Q7" s="2"/>
      <c r="R7" s="2"/>
      <c r="S7" s="2"/>
      <c r="T7" s="2"/>
      <c r="U7" s="2"/>
      <c r="V7" s="2"/>
    </row>
    <row r="8" spans="1:22" ht="12.75" customHeight="1">
      <c r="A8" s="202" t="s">
        <v>2691</v>
      </c>
      <c r="B8" s="170"/>
      <c r="C8" s="205" t="s">
        <v>2692</v>
      </c>
      <c r="D8" s="170"/>
      <c r="E8" s="170"/>
      <c r="F8" s="170"/>
      <c r="G8" s="2"/>
      <c r="H8" s="2"/>
      <c r="I8" s="2"/>
      <c r="J8" s="2"/>
      <c r="K8" s="2"/>
      <c r="L8" s="2"/>
      <c r="M8" s="2"/>
      <c r="N8" s="2"/>
      <c r="O8" s="2"/>
      <c r="P8" s="2"/>
      <c r="Q8" s="2"/>
      <c r="R8" s="2"/>
      <c r="S8" s="2"/>
      <c r="T8" s="2"/>
      <c r="U8" s="2"/>
      <c r="V8" s="2"/>
    </row>
    <row r="9" spans="1:22" ht="13.5" customHeight="1">
      <c r="A9" s="196" t="s">
        <v>2693</v>
      </c>
      <c r="B9" s="170"/>
      <c r="C9" s="204" t="s">
        <v>2694</v>
      </c>
      <c r="D9" s="170"/>
      <c r="E9" s="170"/>
      <c r="F9" s="170"/>
      <c r="G9" s="2"/>
      <c r="H9" s="2"/>
      <c r="I9" s="2"/>
      <c r="J9" s="139" t="s">
        <v>2695</v>
      </c>
      <c r="K9" s="2"/>
      <c r="L9" s="2"/>
      <c r="M9" s="2"/>
      <c r="N9" s="2"/>
      <c r="O9" s="2"/>
      <c r="P9" s="2"/>
      <c r="Q9" s="2"/>
      <c r="R9" s="2"/>
      <c r="S9" s="2"/>
      <c r="T9" s="2"/>
      <c r="U9" s="2"/>
      <c r="V9" s="2"/>
    </row>
    <row r="10" spans="1:22" ht="12.75" customHeight="1">
      <c r="A10" s="2"/>
      <c r="C10" s="2"/>
      <c r="D10" s="2"/>
      <c r="H10" s="2"/>
      <c r="L10" s="2"/>
      <c r="Q10" s="2"/>
    </row>
    <row r="11" spans="1:22" ht="12.75" customHeight="1">
      <c r="A11" s="206" t="s">
        <v>2696</v>
      </c>
      <c r="B11" s="170"/>
      <c r="C11" s="170"/>
      <c r="D11" s="170"/>
      <c r="E11" s="170"/>
      <c r="F11" s="170"/>
      <c r="G11" s="170"/>
      <c r="H11" s="170"/>
      <c r="I11" s="170"/>
      <c r="J11" s="170"/>
      <c r="K11" s="170"/>
      <c r="L11" s="170"/>
      <c r="M11" s="2"/>
      <c r="N11" s="2"/>
      <c r="O11" s="2"/>
      <c r="P11" s="2"/>
      <c r="Q11" s="2"/>
      <c r="R11" s="2"/>
      <c r="S11" s="2"/>
      <c r="T11" s="2"/>
      <c r="U11" s="2"/>
      <c r="V11" s="2"/>
    </row>
    <row r="12" spans="1:22" ht="12.75" customHeight="1">
      <c r="A12" s="141" t="s">
        <v>2697</v>
      </c>
      <c r="B12" s="141" t="s">
        <v>2698</v>
      </c>
      <c r="C12" s="141" t="s">
        <v>2699</v>
      </c>
      <c r="D12" s="141" t="s">
        <v>2700</v>
      </c>
      <c r="E12" s="141" t="s">
        <v>2701</v>
      </c>
      <c r="F12" s="2"/>
      <c r="G12" s="141" t="s">
        <v>2702</v>
      </c>
      <c r="H12" s="141" t="s">
        <v>2703</v>
      </c>
      <c r="I12" s="141" t="s">
        <v>2704</v>
      </c>
      <c r="J12" s="141" t="s">
        <v>2705</v>
      </c>
      <c r="K12" s="141" t="s">
        <v>2706</v>
      </c>
      <c r="L12" s="141" t="s">
        <v>2707</v>
      </c>
      <c r="M12" s="143" t="s">
        <v>2708</v>
      </c>
      <c r="N12" s="143" t="s">
        <v>2709</v>
      </c>
      <c r="O12" s="143" t="s">
        <v>2710</v>
      </c>
      <c r="P12" s="141" t="s">
        <v>2711</v>
      </c>
      <c r="Q12" s="143" t="s">
        <v>2712</v>
      </c>
      <c r="R12" s="142" t="s">
        <v>2713</v>
      </c>
      <c r="S12" s="143" t="s">
        <v>2714</v>
      </c>
      <c r="T12" s="143" t="s">
        <v>2715</v>
      </c>
      <c r="U12" s="141" t="s">
        <v>2716</v>
      </c>
      <c r="V12" s="143" t="s">
        <v>2717</v>
      </c>
    </row>
    <row r="13" spans="1:22" ht="12.75" customHeight="1">
      <c r="A13" s="144">
        <v>1</v>
      </c>
      <c r="B13" s="155">
        <v>89</v>
      </c>
      <c r="C13" s="157" t="s">
        <v>2718</v>
      </c>
      <c r="D13" s="157" t="s">
        <v>2719</v>
      </c>
      <c r="E13" s="140">
        <v>18.458999999999996</v>
      </c>
      <c r="F13" s="2"/>
      <c r="G13" s="2"/>
      <c r="H13" s="145">
        <v>1</v>
      </c>
      <c r="I13" s="146">
        <f>B13</f>
        <v>89</v>
      </c>
      <c r="J13" s="146" t="str">
        <f t="shared" ref="J13:J20" si="0">RANK(VLOOKUP(I13,$B$13:$E$20,4,FALSE),$E$13:$E$20,0) &amp; " " &amp; VLOOKUP(I13,$B$13:$E$20,2,FALSE)</f>
        <v>1 Fenwick</v>
      </c>
      <c r="K13" s="146"/>
      <c r="L13" s="144">
        <v>89</v>
      </c>
      <c r="M13" s="40"/>
      <c r="N13" s="146">
        <f>L13</f>
        <v>89</v>
      </c>
      <c r="O13" s="146" t="str">
        <f>RANK(VLOOKUP(N13,$B$13:$E$20,4,FALSE),$E$13:$E$20,0) &amp; " " &amp; VLOOKUP(N13,$B$13:$E$20,2,FALSE)</f>
        <v>1 Fenwick</v>
      </c>
      <c r="P13" s="146">
        <f>4+4+3+4+4</f>
        <v>19</v>
      </c>
      <c r="Q13" s="158">
        <v>89</v>
      </c>
      <c r="R13" s="159"/>
      <c r="S13" s="146">
        <f>Q13</f>
        <v>89</v>
      </c>
      <c r="T13" s="146" t="str">
        <f>RANK(VLOOKUP(S13,$B$13:$E$20,4,FALSE),$E$13:$E$20,0) &amp; " " &amp; VLOOKUP(S13,$B$13:$E$20,2,FALSE)</f>
        <v>1 Fenwick</v>
      </c>
      <c r="U13" s="146">
        <f>3+3+3+4+3</f>
        <v>16</v>
      </c>
      <c r="V13" s="144">
        <v>89</v>
      </c>
    </row>
    <row r="14" spans="1:22" ht="12.75" customHeight="1">
      <c r="A14" s="144">
        <v>2</v>
      </c>
      <c r="B14" s="155">
        <v>82</v>
      </c>
      <c r="C14" s="160" t="s">
        <v>2720</v>
      </c>
      <c r="D14" s="160" t="s">
        <v>2721</v>
      </c>
      <c r="E14" s="140">
        <v>17.3765</v>
      </c>
      <c r="F14" s="2"/>
      <c r="G14" s="2"/>
      <c r="H14" s="145">
        <v>8</v>
      </c>
      <c r="I14" s="146">
        <f>B20</f>
        <v>0</v>
      </c>
      <c r="J14" s="146" t="str">
        <f t="shared" si="0"/>
        <v xml:space="preserve">7 </v>
      </c>
      <c r="K14" s="146"/>
      <c r="L14" s="40"/>
      <c r="M14" s="40"/>
      <c r="N14" s="146">
        <f>L15</f>
        <v>85</v>
      </c>
      <c r="O14" s="146" t="str">
        <f>RANK(VLOOKUP(N14,$B$13:$E$20,4,FALSE),$E$13:$E$20,0) &amp; " " &amp; VLOOKUP(N14,$B$13:$E$20,2,FALSE)</f>
        <v>4 Wilkinson</v>
      </c>
      <c r="P14" s="146"/>
      <c r="Q14" s="40"/>
      <c r="R14" s="40"/>
      <c r="S14" s="146">
        <f>Q15</f>
        <v>80</v>
      </c>
      <c r="T14" s="146" t="str">
        <f>RANK(VLOOKUP(S14,$B$13:$E$20,4,FALSE),$E$13:$E$20,0) &amp; " " &amp; VLOOKUP(S14,$B$13:$E$20,2,FALSE)</f>
        <v>3 Grant</v>
      </c>
      <c r="U14" s="146"/>
      <c r="V14" s="143" t="s">
        <v>2722</v>
      </c>
    </row>
    <row r="15" spans="1:22" ht="12.75" customHeight="1">
      <c r="A15" s="144">
        <v>3</v>
      </c>
      <c r="B15" s="155">
        <v>80</v>
      </c>
      <c r="C15" s="160" t="s">
        <v>2723</v>
      </c>
      <c r="D15" s="160" t="s">
        <v>2724</v>
      </c>
      <c r="E15" s="140">
        <v>17.06294814340589</v>
      </c>
      <c r="F15" s="2"/>
      <c r="G15" s="2"/>
      <c r="H15" s="149">
        <v>4</v>
      </c>
      <c r="I15" s="150">
        <f>B16</f>
        <v>85</v>
      </c>
      <c r="J15" s="150" t="str">
        <f t="shared" si="0"/>
        <v>4 Wilkinson</v>
      </c>
      <c r="K15" s="150">
        <f>4+4+3+4+4</f>
        <v>19</v>
      </c>
      <c r="L15" s="149">
        <v>85</v>
      </c>
      <c r="M15" s="40"/>
      <c r="N15" s="150">
        <f>L17</f>
        <v>80</v>
      </c>
      <c r="O15" s="150" t="str">
        <f>RANK(VLOOKUP(N15,$B$13:$E$20,4,FALSE),$E$13:$E$20,0) &amp; " " &amp; VLOOKUP(N15,$B$13:$E$20,2,FALSE)</f>
        <v>3 Grant</v>
      </c>
      <c r="P15" s="150"/>
      <c r="Q15" s="149">
        <v>80</v>
      </c>
      <c r="R15" s="40"/>
      <c r="S15" s="40"/>
      <c r="T15" s="40"/>
      <c r="U15" s="40"/>
      <c r="V15" s="144">
        <v>80</v>
      </c>
    </row>
    <row r="16" spans="1:22" ht="12.75" customHeight="1">
      <c r="A16" s="144">
        <v>4</v>
      </c>
      <c r="B16" s="155">
        <v>85</v>
      </c>
      <c r="C16" s="160" t="s">
        <v>2725</v>
      </c>
      <c r="D16" s="160" t="s">
        <v>2726</v>
      </c>
      <c r="E16" s="140">
        <v>16.743313060179254</v>
      </c>
      <c r="F16" s="2"/>
      <c r="G16" s="2"/>
      <c r="H16" s="149">
        <v>5</v>
      </c>
      <c r="I16" s="150">
        <f>B17</f>
        <v>81</v>
      </c>
      <c r="J16" s="150" t="str">
        <f t="shared" si="0"/>
        <v>5 Waller</v>
      </c>
      <c r="K16" s="150"/>
      <c r="L16" s="152"/>
      <c r="M16" s="40"/>
      <c r="N16" s="150">
        <f>L19</f>
        <v>82</v>
      </c>
      <c r="O16" s="150" t="str">
        <f>RANK(VLOOKUP(N16,$B$13:$E$20,4,FALSE),$E$13:$E$20,0) &amp; " " &amp; VLOOKUP(N16,$B$13:$E$20,2,FALSE)</f>
        <v>2 Daniels</v>
      </c>
      <c r="P16" s="150">
        <f>0</f>
        <v>0</v>
      </c>
      <c r="Q16" s="152"/>
      <c r="R16" s="40"/>
      <c r="S16" s="40"/>
      <c r="T16" s="40"/>
      <c r="U16" s="40"/>
      <c r="V16" s="40"/>
    </row>
    <row r="17" spans="1:22" ht="12.75" customHeight="1">
      <c r="A17" s="144">
        <v>5</v>
      </c>
      <c r="B17" s="155">
        <v>81</v>
      </c>
      <c r="C17" s="160" t="s">
        <v>2727</v>
      </c>
      <c r="D17" s="160" t="s">
        <v>2728</v>
      </c>
      <c r="E17" s="140">
        <v>15.185516005121638</v>
      </c>
      <c r="F17" s="2"/>
      <c r="G17" s="2"/>
      <c r="H17" s="145">
        <v>3</v>
      </c>
      <c r="I17" s="146">
        <f>B15</f>
        <v>80</v>
      </c>
      <c r="J17" s="146" t="str">
        <f t="shared" si="0"/>
        <v>3 Grant</v>
      </c>
      <c r="K17" s="146">
        <f>4+4+3+4+5</f>
        <v>20</v>
      </c>
      <c r="L17" s="144">
        <v>80</v>
      </c>
      <c r="M17" s="40"/>
      <c r="N17" s="40"/>
      <c r="O17" s="40"/>
      <c r="P17" s="40"/>
      <c r="Q17" s="40"/>
      <c r="R17" s="142" t="s">
        <v>2729</v>
      </c>
      <c r="S17" s="143" t="s">
        <v>2730</v>
      </c>
      <c r="T17" s="143" t="s">
        <v>2731</v>
      </c>
      <c r="U17" s="141" t="s">
        <v>2732</v>
      </c>
      <c r="V17" s="143" t="s">
        <v>2733</v>
      </c>
    </row>
    <row r="18" spans="1:22" ht="12.75" customHeight="1">
      <c r="A18" s="144">
        <v>6</v>
      </c>
      <c r="B18" s="155">
        <v>84</v>
      </c>
      <c r="C18" s="160" t="s">
        <v>2734</v>
      </c>
      <c r="D18" s="160" t="s">
        <v>2735</v>
      </c>
      <c r="E18" s="140">
        <v>4.5145653008962885</v>
      </c>
      <c r="F18" s="2"/>
      <c r="G18" s="2"/>
      <c r="H18" s="145">
        <v>6</v>
      </c>
      <c r="I18" s="146">
        <f>B18</f>
        <v>84</v>
      </c>
      <c r="J18" s="146" t="str">
        <f t="shared" si="0"/>
        <v>6 Marsh</v>
      </c>
      <c r="K18" s="146"/>
      <c r="L18" s="40"/>
      <c r="M18" s="40"/>
      <c r="N18" s="40"/>
      <c r="O18" s="152"/>
      <c r="P18" s="40"/>
      <c r="Q18" s="40"/>
      <c r="R18" s="2"/>
      <c r="S18" s="149">
        <v>85</v>
      </c>
      <c r="T18" s="150" t="str">
        <f>RANK(VLOOKUP(S18,$B$13:$E$20,4,FALSE),$E$13:$E$20,0) &amp; " " &amp; VLOOKUP(S18,$B$13:$E$20,2,FALSE)</f>
        <v>4 Wilkinson</v>
      </c>
      <c r="U18" s="150"/>
      <c r="V18" s="144">
        <v>82</v>
      </c>
    </row>
    <row r="19" spans="1:22" ht="12.75" customHeight="1">
      <c r="A19" s="144">
        <v>7</v>
      </c>
      <c r="B19" s="144">
        <v>0</v>
      </c>
      <c r="C19" s="160"/>
      <c r="D19" s="160"/>
      <c r="E19" s="144">
        <v>0</v>
      </c>
      <c r="F19" s="2"/>
      <c r="G19" s="2"/>
      <c r="H19" s="149">
        <v>7</v>
      </c>
      <c r="I19" s="150">
        <f>B19</f>
        <v>0</v>
      </c>
      <c r="J19" s="150" t="str">
        <f t="shared" si="0"/>
        <v xml:space="preserve">7 </v>
      </c>
      <c r="K19" s="150"/>
      <c r="L19" s="149">
        <v>82</v>
      </c>
      <c r="M19" s="40"/>
      <c r="N19" s="40"/>
      <c r="O19" s="152"/>
      <c r="P19" s="40"/>
      <c r="Q19" s="40"/>
      <c r="R19" s="2"/>
      <c r="S19" s="149">
        <v>82</v>
      </c>
      <c r="T19" s="150" t="str">
        <f>RANK(VLOOKUP(S19,$B$13:$E$20,4,FALSE),$E$13:$E$20,0) &amp; " " &amp; VLOOKUP(S19,$B$13:$E$20,2,FALSE)</f>
        <v>2 Daniels</v>
      </c>
      <c r="U19" s="150">
        <f>4+4+4+5+5</f>
        <v>22</v>
      </c>
      <c r="V19" s="143" t="s">
        <v>2736</v>
      </c>
    </row>
    <row r="20" spans="1:22" ht="12.75" customHeight="1">
      <c r="A20" s="144">
        <v>8</v>
      </c>
      <c r="B20" s="144">
        <v>0</v>
      </c>
      <c r="C20" s="160"/>
      <c r="D20" s="160"/>
      <c r="E20" s="144">
        <v>0</v>
      </c>
      <c r="F20" s="2"/>
      <c r="G20" s="2"/>
      <c r="H20" s="149">
        <v>2</v>
      </c>
      <c r="I20" s="150">
        <f>B14</f>
        <v>82</v>
      </c>
      <c r="J20" s="150" t="str">
        <f t="shared" si="0"/>
        <v>2 Daniels</v>
      </c>
      <c r="K20" s="150"/>
      <c r="L20" s="152"/>
      <c r="M20" s="40"/>
      <c r="N20" s="40"/>
      <c r="O20" s="40"/>
      <c r="P20" s="40"/>
      <c r="Q20" s="40"/>
      <c r="R20" s="2"/>
      <c r="S20" s="40"/>
      <c r="T20" s="40"/>
      <c r="U20" s="40"/>
      <c r="V20" s="161">
        <v>85</v>
      </c>
    </row>
    <row r="21" spans="1:22" ht="12.75" customHeight="1">
      <c r="A21" s="2"/>
      <c r="B21" s="2"/>
      <c r="C21" s="2"/>
      <c r="D21" s="2"/>
      <c r="E21" s="2"/>
      <c r="F21" s="2"/>
      <c r="G21" s="2"/>
      <c r="H21" s="2"/>
      <c r="I21" s="2"/>
      <c r="J21" s="2"/>
      <c r="K21" s="2"/>
      <c r="L21" s="2"/>
      <c r="M21" s="2"/>
      <c r="N21" s="2"/>
      <c r="O21" s="2"/>
      <c r="P21" s="2"/>
      <c r="Q21" s="2"/>
      <c r="R21" s="2"/>
      <c r="S21" s="40"/>
      <c r="T21" s="40"/>
      <c r="U21" s="40"/>
      <c r="V21" s="40"/>
    </row>
    <row r="22" spans="1:22" ht="12.75" customHeight="1">
      <c r="A22" s="2"/>
      <c r="B22" s="2"/>
      <c r="C22" s="2"/>
      <c r="D22" s="2"/>
      <c r="E22" s="2"/>
      <c r="F22" s="2"/>
      <c r="G22" s="2"/>
      <c r="H22" s="2"/>
      <c r="I22" s="2"/>
      <c r="J22" s="2"/>
      <c r="K22" s="2"/>
      <c r="L22" s="2"/>
      <c r="M22" s="2"/>
      <c r="N22" s="2"/>
      <c r="O22" s="2"/>
      <c r="P22" s="2"/>
      <c r="Q22" s="2"/>
      <c r="R22" s="2"/>
      <c r="S22" s="40"/>
      <c r="T22" s="40"/>
      <c r="U22" s="40"/>
      <c r="V22" s="40"/>
    </row>
    <row r="23" spans="1:22" ht="12.75" hidden="1" customHeight="1">
      <c r="A23" s="2"/>
      <c r="B23" s="2"/>
      <c r="C23" s="2"/>
      <c r="D23" s="2"/>
      <c r="E23" s="2"/>
      <c r="F23" s="2"/>
      <c r="G23" s="2"/>
      <c r="H23" s="2"/>
      <c r="I23" s="2"/>
      <c r="J23" s="2"/>
      <c r="K23" s="2"/>
      <c r="L23" s="2"/>
      <c r="M23" s="2"/>
      <c r="N23" s="2"/>
      <c r="O23" s="2"/>
      <c r="P23" s="2"/>
      <c r="Q23" s="2"/>
      <c r="R23" s="2"/>
      <c r="S23" s="40"/>
      <c r="T23" s="40"/>
      <c r="U23" s="40"/>
      <c r="V23" s="40"/>
    </row>
    <row r="24" spans="1:22" ht="12.75" hidden="1" customHeight="1">
      <c r="A24" s="206" t="s">
        <v>2737</v>
      </c>
      <c r="B24" s="170"/>
      <c r="C24" s="170"/>
      <c r="D24" s="170"/>
      <c r="E24" s="170"/>
      <c r="F24" s="170"/>
      <c r="G24" s="170"/>
      <c r="H24" s="170"/>
      <c r="I24" s="170"/>
      <c r="J24" s="170"/>
      <c r="K24" s="170"/>
      <c r="L24" s="170"/>
      <c r="M24" s="2"/>
      <c r="N24" s="2"/>
      <c r="O24" s="2"/>
      <c r="P24" s="2"/>
      <c r="Q24" s="2"/>
      <c r="R24" s="2"/>
      <c r="S24" s="40"/>
      <c r="T24" s="40"/>
      <c r="U24" s="40"/>
      <c r="V24" s="40"/>
    </row>
    <row r="25" spans="1:22" ht="12.75" hidden="1" customHeight="1">
      <c r="A25" s="141" t="s">
        <v>2738</v>
      </c>
      <c r="B25" s="141" t="s">
        <v>2739</v>
      </c>
      <c r="C25" s="141" t="s">
        <v>2740</v>
      </c>
      <c r="D25" s="141" t="s">
        <v>2741</v>
      </c>
      <c r="E25" s="141" t="s">
        <v>2742</v>
      </c>
      <c r="F25" s="2"/>
      <c r="G25" s="141" t="s">
        <v>2743</v>
      </c>
      <c r="H25" s="141" t="s">
        <v>2744</v>
      </c>
      <c r="I25" s="141" t="s">
        <v>2745</v>
      </c>
      <c r="J25" s="141" t="s">
        <v>2746</v>
      </c>
      <c r="K25" s="141" t="s">
        <v>2747</v>
      </c>
      <c r="L25" s="141" t="s">
        <v>2748</v>
      </c>
      <c r="M25" s="143" t="s">
        <v>2749</v>
      </c>
      <c r="N25" s="143" t="s">
        <v>2750</v>
      </c>
      <c r="O25" s="143" t="s">
        <v>2751</v>
      </c>
      <c r="P25" s="141" t="s">
        <v>2752</v>
      </c>
      <c r="Q25" s="143" t="s">
        <v>2753</v>
      </c>
      <c r="R25" s="142" t="s">
        <v>2754</v>
      </c>
      <c r="S25" s="143" t="s">
        <v>2755</v>
      </c>
      <c r="T25" s="143" t="s">
        <v>2756</v>
      </c>
      <c r="U25" s="141" t="s">
        <v>2757</v>
      </c>
      <c r="V25" s="143" t="s">
        <v>2758</v>
      </c>
    </row>
    <row r="26" spans="1:22" ht="12.75" hidden="1" customHeight="1">
      <c r="A26" s="144">
        <v>1</v>
      </c>
      <c r="B26" s="140">
        <f>'Duals Elimination'!B41</f>
        <v>103</v>
      </c>
      <c r="C26" s="160" t="str">
        <f>'Duals Elimination'!D41</f>
        <v>Longley</v>
      </c>
      <c r="D26" s="160" t="str">
        <f>'Duals Elimination'!E41</f>
        <v>Andrew</v>
      </c>
      <c r="E26" s="140">
        <f>'Duals Elimination'!T41</f>
        <v>23.577000000000002</v>
      </c>
      <c r="F26" s="2"/>
      <c r="G26" s="2"/>
      <c r="H26" s="145">
        <v>1</v>
      </c>
      <c r="I26" s="146">
        <f>B26</f>
        <v>103</v>
      </c>
      <c r="J26" s="146" t="str">
        <f t="shared" ref="J26:J33" si="1">RANK(VLOOKUP(I26,$B$26:$E$33,4,FALSE),$E$26:$E$33,0) &amp; " " &amp; VLOOKUP(I26,$B$26:$E$33,2,FALSE)</f>
        <v>1 Longley</v>
      </c>
      <c r="K26" s="146"/>
      <c r="L26" s="140"/>
      <c r="M26" s="40"/>
      <c r="N26" s="146">
        <f>L26</f>
        <v>0</v>
      </c>
      <c r="O26" s="146" t="e">
        <f>RANK(VLOOKUP(N26,$B$26:$E$33,4,FALSE),$E$26:$E$33,0) &amp; " " &amp; VLOOKUP(N26,$B$26:$E$33,2,FALSE)</f>
        <v>#N/A</v>
      </c>
      <c r="P26" s="146"/>
      <c r="Q26" s="162"/>
      <c r="R26" s="159"/>
      <c r="S26" s="146">
        <f>Q26</f>
        <v>0</v>
      </c>
      <c r="T26" s="146" t="e">
        <f>RANK(VLOOKUP(S26,$B$26:$E$33,4,FALSE),$E$26:$E$33,0) &amp; " " &amp; VLOOKUP(S26,$B$26:$E$33,2,FALSE)</f>
        <v>#N/A</v>
      </c>
      <c r="U26" s="146"/>
      <c r="V26" s="140"/>
    </row>
    <row r="27" spans="1:22" ht="12.75" hidden="1" customHeight="1">
      <c r="A27" s="144">
        <v>2</v>
      </c>
      <c r="B27" s="140">
        <f>'Duals Elimination'!B42</f>
        <v>93</v>
      </c>
      <c r="C27" s="160" t="str">
        <f>'Duals Elimination'!D42</f>
        <v>Houston</v>
      </c>
      <c r="D27" s="160" t="str">
        <f>'Duals Elimination'!E42</f>
        <v>Samuel</v>
      </c>
      <c r="E27" s="140">
        <f>'Duals Elimination'!T42</f>
        <v>22.795000000000002</v>
      </c>
      <c r="F27" s="2"/>
      <c r="G27" s="2"/>
      <c r="H27" s="145">
        <v>8</v>
      </c>
      <c r="I27" s="146">
        <f>B33</f>
        <v>91</v>
      </c>
      <c r="J27" s="146" t="str">
        <f t="shared" si="1"/>
        <v>8 Burley</v>
      </c>
      <c r="K27" s="146"/>
      <c r="L27" s="40"/>
      <c r="M27" s="40"/>
      <c r="N27" s="146">
        <f>L28</f>
        <v>0</v>
      </c>
      <c r="O27" s="146" t="e">
        <f>RANK(VLOOKUP(N27,$B$26:$E$33,4,FALSE),$E$26:$E$33,0) &amp; " " &amp; VLOOKUP(N27,$B$26:$E$33,2,FALSE)</f>
        <v>#N/A</v>
      </c>
      <c r="P27" s="146"/>
      <c r="Q27" s="40"/>
      <c r="R27" s="40"/>
      <c r="S27" s="146">
        <f>Q28</f>
        <v>0</v>
      </c>
      <c r="T27" s="146" t="e">
        <f>RANK(VLOOKUP(S27,$B$26:$E$33,4,FALSE),$E$26:$E$33,0) &amp; " " &amp; VLOOKUP(S27,$B$26:$E$33,2,FALSE)</f>
        <v>#N/A</v>
      </c>
      <c r="U27" s="146"/>
      <c r="V27" s="143" t="s">
        <v>2759</v>
      </c>
    </row>
    <row r="28" spans="1:22" ht="12.75" hidden="1" customHeight="1">
      <c r="A28" s="144">
        <v>3</v>
      </c>
      <c r="B28" s="140">
        <f>'Duals Elimination'!B43</f>
        <v>90</v>
      </c>
      <c r="C28" s="160" t="str">
        <f>'Duals Elimination'!D43</f>
        <v>Feneley</v>
      </c>
      <c r="D28" s="160" t="str">
        <f>'Duals Elimination'!E43</f>
        <v>William</v>
      </c>
      <c r="E28" s="140">
        <f>'Duals Elimination'!T43</f>
        <v>22.024999999999999</v>
      </c>
      <c r="F28" s="2"/>
      <c r="G28" s="2"/>
      <c r="H28" s="149">
        <v>4</v>
      </c>
      <c r="I28" s="150">
        <f>B29</f>
        <v>104</v>
      </c>
      <c r="J28" s="150" t="str">
        <f t="shared" si="1"/>
        <v>4 Davis</v>
      </c>
      <c r="K28" s="150"/>
      <c r="L28" s="150"/>
      <c r="M28" s="40"/>
      <c r="N28" s="150">
        <f>L30</f>
        <v>0</v>
      </c>
      <c r="O28" s="150" t="e">
        <f>RANK(VLOOKUP(N28,$B$26:$E$33,4,FALSE),$E$26:$E$33,0) &amp; " " &amp; VLOOKUP(N28,$B$26:$E$33,2,FALSE)</f>
        <v>#N/A</v>
      </c>
      <c r="P28" s="150"/>
      <c r="Q28" s="150"/>
      <c r="R28" s="40"/>
      <c r="S28" s="40"/>
      <c r="T28" s="40"/>
      <c r="U28" s="40"/>
      <c r="V28" s="140"/>
    </row>
    <row r="29" spans="1:22" ht="12.75" hidden="1" customHeight="1">
      <c r="A29" s="144">
        <v>4</v>
      </c>
      <c r="B29" s="140">
        <f>'Duals Elimination'!B44</f>
        <v>104</v>
      </c>
      <c r="C29" s="160" t="str">
        <f>'Duals Elimination'!D44</f>
        <v>Davis</v>
      </c>
      <c r="D29" s="160" t="str">
        <f>'Duals Elimination'!E44</f>
        <v>Ethan</v>
      </c>
      <c r="E29" s="140">
        <f>'Duals Elimination'!T44</f>
        <v>18.4495</v>
      </c>
      <c r="F29" s="2"/>
      <c r="G29" s="2"/>
      <c r="H29" s="149">
        <v>5</v>
      </c>
      <c r="I29" s="150">
        <f>B30</f>
        <v>99</v>
      </c>
      <c r="J29" s="150" t="str">
        <f t="shared" si="1"/>
        <v>5 Atherton</v>
      </c>
      <c r="K29" s="150"/>
      <c r="L29" s="152"/>
      <c r="M29" s="40"/>
      <c r="N29" s="150">
        <f>L32</f>
        <v>0</v>
      </c>
      <c r="O29" s="150" t="e">
        <f>RANK(VLOOKUP(N29,$B$26:$E$33,4,FALSE),$E$26:$E$33,0) &amp; " " &amp; VLOOKUP(N29,$B$26:$E$33,2,FALSE)</f>
        <v>#N/A</v>
      </c>
      <c r="P29" s="150"/>
      <c r="Q29" s="152"/>
      <c r="R29" s="40"/>
      <c r="S29" s="40"/>
      <c r="T29" s="40"/>
      <c r="U29" s="40"/>
      <c r="V29" s="40"/>
    </row>
    <row r="30" spans="1:22" ht="12.75" hidden="1" customHeight="1">
      <c r="A30" s="144">
        <v>5</v>
      </c>
      <c r="B30" s="140">
        <f>'Duals Elimination'!B45</f>
        <v>99</v>
      </c>
      <c r="C30" s="160" t="str">
        <f>'Duals Elimination'!D45</f>
        <v>Atherton</v>
      </c>
      <c r="D30" s="160" t="str">
        <f>'Duals Elimination'!E45</f>
        <v>Lucas</v>
      </c>
      <c r="E30" s="140">
        <f>'Duals Elimination'!T45</f>
        <v>18.322556978233031</v>
      </c>
      <c r="F30" s="2"/>
      <c r="G30" s="2"/>
      <c r="H30" s="145">
        <v>3</v>
      </c>
      <c r="I30" s="146">
        <f>B28</f>
        <v>90</v>
      </c>
      <c r="J30" s="146" t="str">
        <f t="shared" si="1"/>
        <v>3 Feneley</v>
      </c>
      <c r="K30" s="146"/>
      <c r="L30" s="140"/>
      <c r="M30" s="40"/>
      <c r="N30" s="40"/>
      <c r="O30" s="40"/>
      <c r="P30" s="40"/>
      <c r="Q30" s="40"/>
      <c r="R30" s="142" t="s">
        <v>2760</v>
      </c>
      <c r="S30" s="143" t="s">
        <v>2761</v>
      </c>
      <c r="T30" s="143" t="s">
        <v>2762</v>
      </c>
      <c r="U30" s="141" t="s">
        <v>2763</v>
      </c>
      <c r="V30" s="143" t="s">
        <v>2764</v>
      </c>
    </row>
    <row r="31" spans="1:22" ht="12.75" hidden="1" customHeight="1">
      <c r="A31" s="144">
        <v>6</v>
      </c>
      <c r="B31" s="140">
        <f>'Duals Elimination'!B46</f>
        <v>96</v>
      </c>
      <c r="C31" s="160" t="str">
        <f>'Duals Elimination'!D46</f>
        <v>Rose</v>
      </c>
      <c r="D31" s="160" t="str">
        <f>'Duals Elimination'!E46</f>
        <v>James</v>
      </c>
      <c r="E31" s="140">
        <f>'Duals Elimination'!T46</f>
        <v>18.296203585147246</v>
      </c>
      <c r="F31" s="2"/>
      <c r="G31" s="2"/>
      <c r="H31" s="145">
        <v>6</v>
      </c>
      <c r="I31" s="146">
        <f>B31</f>
        <v>96</v>
      </c>
      <c r="J31" s="146" t="str">
        <f t="shared" si="1"/>
        <v>6 Rose</v>
      </c>
      <c r="K31" s="146"/>
      <c r="L31" s="40"/>
      <c r="M31" s="40"/>
      <c r="N31" s="40"/>
      <c r="O31" s="40"/>
      <c r="P31" s="40"/>
      <c r="Q31" s="40"/>
      <c r="R31" s="2"/>
      <c r="S31" s="150"/>
      <c r="T31" s="150" t="e">
        <f>RANK(VLOOKUP(S31,$B$26:$E$33,4,FALSE),$E$26:$E$33,0) &amp; " " &amp; VLOOKUP(S31,$B$26:$E$33,2,FALSE)</f>
        <v>#N/A</v>
      </c>
      <c r="U31" s="150"/>
      <c r="V31" s="140"/>
    </row>
    <row r="32" spans="1:22" ht="12.75" hidden="1" customHeight="1">
      <c r="A32" s="144">
        <v>7</v>
      </c>
      <c r="B32" s="140">
        <f>'Duals Elimination'!B47</f>
        <v>101</v>
      </c>
      <c r="C32" s="160" t="str">
        <f>'Duals Elimination'!D47</f>
        <v>Savery</v>
      </c>
      <c r="D32" s="160" t="str">
        <f>'Duals Elimination'!E47</f>
        <v>Richard</v>
      </c>
      <c r="E32" s="140">
        <f>'Duals Elimination'!T47</f>
        <v>17.230530729833546</v>
      </c>
      <c r="F32" s="2"/>
      <c r="G32" s="2"/>
      <c r="H32" s="149">
        <v>7</v>
      </c>
      <c r="I32" s="150">
        <f>B32</f>
        <v>101</v>
      </c>
      <c r="J32" s="150" t="str">
        <f t="shared" si="1"/>
        <v>7 Savery</v>
      </c>
      <c r="K32" s="150"/>
      <c r="L32" s="150"/>
      <c r="M32" s="40"/>
      <c r="N32" s="40"/>
      <c r="O32" s="40"/>
      <c r="P32" s="40"/>
      <c r="Q32" s="40"/>
      <c r="R32" s="2"/>
      <c r="S32" s="150"/>
      <c r="T32" s="150" t="e">
        <f>RANK(VLOOKUP(S32,$B$26:$E$33,4,FALSE),$E$26:$E$33,0) &amp; " " &amp; VLOOKUP(S32,$B$26:$E$33,2,FALSE)</f>
        <v>#N/A</v>
      </c>
      <c r="U32" s="150"/>
      <c r="V32" s="143" t="s">
        <v>2765</v>
      </c>
    </row>
    <row r="33" spans="1:22" ht="12.75" hidden="1" customHeight="1">
      <c r="A33" s="144">
        <v>8</v>
      </c>
      <c r="B33" s="140">
        <f>'Duals Elimination'!B48</f>
        <v>91</v>
      </c>
      <c r="C33" s="160" t="str">
        <f>'Duals Elimination'!D48</f>
        <v>Burley</v>
      </c>
      <c r="D33" s="160" t="str">
        <f>'Duals Elimination'!E48</f>
        <v>Ben</v>
      </c>
      <c r="E33" s="140">
        <f>'Duals Elimination'!T48</f>
        <v>16.680933418693982</v>
      </c>
      <c r="F33" s="2"/>
      <c r="G33" s="2"/>
      <c r="H33" s="149">
        <v>2</v>
      </c>
      <c r="I33" s="150">
        <f>B27</f>
        <v>93</v>
      </c>
      <c r="J33" s="150" t="str">
        <f t="shared" si="1"/>
        <v>2 Houston</v>
      </c>
      <c r="K33" s="150"/>
      <c r="L33" s="152"/>
      <c r="M33" s="40"/>
      <c r="N33" s="40"/>
      <c r="O33" s="40"/>
      <c r="P33" s="40"/>
      <c r="Q33" s="40"/>
      <c r="R33" s="2"/>
      <c r="S33" s="40"/>
      <c r="T33" s="40"/>
      <c r="U33" s="40"/>
      <c r="V33" s="140"/>
    </row>
  </sheetData>
  <mergeCells count="14">
    <mergeCell ref="A11:L11"/>
    <mergeCell ref="A24:L24"/>
    <mergeCell ref="A7:B7"/>
    <mergeCell ref="A8:B8"/>
    <mergeCell ref="C8:F8"/>
    <mergeCell ref="A9:B9"/>
    <mergeCell ref="C9:F9"/>
    <mergeCell ref="C7:F7"/>
    <mergeCell ref="A1:I1"/>
    <mergeCell ref="A2:I2"/>
    <mergeCell ref="A5:B5"/>
    <mergeCell ref="C5:F5"/>
    <mergeCell ref="A6:B6"/>
    <mergeCell ref="C6:F6"/>
  </mergeCells>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F64"/>
  <sheetViews>
    <sheetView workbookViewId="0"/>
  </sheetViews>
  <sheetFormatPr defaultColWidth="17.33203125" defaultRowHeight="15.75" customHeight="1"/>
  <cols>
    <col min="1" max="1" width="9.109375" customWidth="1"/>
    <col min="2" max="6" width="8.6640625" customWidth="1"/>
  </cols>
  <sheetData>
    <row r="1" spans="1:6" ht="14.25" customHeight="1">
      <c r="A1" s="163" t="s">
        <v>2766</v>
      </c>
      <c r="B1" s="2"/>
      <c r="C1" s="2"/>
      <c r="D1" s="2"/>
      <c r="E1" s="2"/>
      <c r="F1" s="2"/>
    </row>
    <row r="2" spans="1:6" ht="14.25" customHeight="1">
      <c r="A2" s="163"/>
      <c r="B2" s="2"/>
      <c r="C2" s="2"/>
      <c r="D2" s="2"/>
      <c r="E2" s="2"/>
      <c r="F2" s="2"/>
    </row>
    <row r="3" spans="1:6" ht="14.25" customHeight="1">
      <c r="A3" s="163"/>
      <c r="B3" s="2"/>
      <c r="C3" s="2"/>
      <c r="D3" s="2"/>
      <c r="E3" s="2"/>
      <c r="F3" s="2"/>
    </row>
    <row r="4" spans="1:6" ht="14.25" customHeight="1">
      <c r="A4" s="163"/>
      <c r="B4" s="2"/>
      <c r="C4" s="2"/>
      <c r="D4" s="2"/>
      <c r="E4" s="2"/>
      <c r="F4" s="2"/>
    </row>
    <row r="5" spans="1:6" ht="14.25" customHeight="1">
      <c r="A5" s="163"/>
      <c r="B5" s="2"/>
      <c r="C5" s="2"/>
      <c r="D5" s="2"/>
      <c r="E5" s="2"/>
      <c r="F5" s="2"/>
    </row>
    <row r="6" spans="1:6" ht="14.25" customHeight="1">
      <c r="A6" s="163"/>
      <c r="B6" s="2"/>
      <c r="C6" s="2"/>
      <c r="D6" s="2"/>
      <c r="E6" s="2"/>
      <c r="F6" s="2"/>
    </row>
    <row r="7" spans="1:6" ht="12.75" customHeight="1">
      <c r="A7" s="2"/>
    </row>
    <row r="8" spans="1:6" ht="18" customHeight="1">
      <c r="A8" s="164" t="s">
        <v>2767</v>
      </c>
      <c r="B8" s="2"/>
      <c r="C8" s="2"/>
      <c r="D8" s="2"/>
      <c r="E8" s="2"/>
      <c r="F8" s="2"/>
    </row>
    <row r="9" spans="1:6" ht="18" customHeight="1">
      <c r="A9" s="165" t="s">
        <v>2768</v>
      </c>
      <c r="B9" s="2"/>
      <c r="C9" s="2"/>
      <c r="D9" s="2"/>
      <c r="E9" s="2"/>
      <c r="F9" s="2"/>
    </row>
    <row r="10" spans="1:6" ht="18" customHeight="1">
      <c r="A10" s="165" t="s">
        <v>2769</v>
      </c>
      <c r="B10" s="2"/>
      <c r="C10" s="2"/>
      <c r="D10" s="2"/>
      <c r="E10" s="2"/>
      <c r="F10" s="2"/>
    </row>
    <row r="11" spans="1:6" ht="18" customHeight="1">
      <c r="A11" s="165" t="s">
        <v>2770</v>
      </c>
      <c r="B11" s="2"/>
      <c r="C11" s="2"/>
      <c r="D11" s="2"/>
      <c r="E11" s="2"/>
      <c r="F11" s="2"/>
    </row>
    <row r="12" spans="1:6" ht="18" customHeight="1">
      <c r="A12" s="166" t="s">
        <v>2771</v>
      </c>
      <c r="B12" s="2"/>
      <c r="C12" s="2"/>
      <c r="D12" s="2"/>
      <c r="E12" s="2"/>
      <c r="F12" s="2"/>
    </row>
    <row r="13" spans="1:6" ht="18" customHeight="1">
      <c r="A13" s="166" t="s">
        <v>2772</v>
      </c>
      <c r="B13" s="2"/>
      <c r="C13" s="2"/>
      <c r="D13" s="2"/>
      <c r="E13" s="2"/>
      <c r="F13" s="2"/>
    </row>
    <row r="14" spans="1:6" ht="18" customHeight="1">
      <c r="A14" s="166" t="s">
        <v>2773</v>
      </c>
      <c r="B14" s="2"/>
      <c r="C14" s="2"/>
      <c r="D14" s="2"/>
      <c r="E14" s="2"/>
      <c r="F14" s="2"/>
    </row>
    <row r="15" spans="1:6" ht="18" customHeight="1">
      <c r="A15" s="164" t="s">
        <v>2774</v>
      </c>
      <c r="B15" s="2"/>
      <c r="C15" s="2"/>
      <c r="D15" s="2"/>
      <c r="E15" s="2"/>
      <c r="F15" s="2"/>
    </row>
    <row r="16" spans="1:6" ht="18" customHeight="1">
      <c r="A16" s="167" t="s">
        <v>2775</v>
      </c>
      <c r="B16" s="2"/>
      <c r="C16" s="2"/>
      <c r="D16" s="2"/>
      <c r="E16" s="2"/>
      <c r="F16" s="2"/>
    </row>
    <row r="17" spans="1:6" ht="18" customHeight="1">
      <c r="A17" s="167" t="s">
        <v>2776</v>
      </c>
      <c r="B17" s="2"/>
      <c r="C17" s="2"/>
      <c r="D17" s="2"/>
      <c r="E17" s="2"/>
      <c r="F17" s="2"/>
    </row>
    <row r="18" spans="1:6" ht="18" customHeight="1">
      <c r="A18" s="167" t="s">
        <v>2777</v>
      </c>
      <c r="B18" s="2"/>
      <c r="C18" s="2"/>
      <c r="D18" s="2"/>
      <c r="E18" s="2"/>
      <c r="F18" s="2"/>
    </row>
    <row r="19" spans="1:6" ht="18" customHeight="1">
      <c r="A19" s="167" t="s">
        <v>2778</v>
      </c>
      <c r="B19" s="2"/>
      <c r="C19" s="2"/>
      <c r="D19" s="2"/>
      <c r="E19" s="2"/>
      <c r="F19" s="2"/>
    </row>
    <row r="20" spans="1:6" ht="18" customHeight="1">
      <c r="A20" s="164" t="s">
        <v>2779</v>
      </c>
      <c r="B20" s="2"/>
      <c r="C20" s="2"/>
      <c r="D20" s="2"/>
      <c r="E20" s="2"/>
      <c r="F20" s="2"/>
    </row>
    <row r="21" spans="1:6" ht="18" customHeight="1">
      <c r="A21" s="165" t="s">
        <v>2780</v>
      </c>
      <c r="B21" s="2"/>
      <c r="C21" s="2"/>
      <c r="D21" s="2"/>
      <c r="E21" s="2"/>
      <c r="F21" s="2"/>
    </row>
    <row r="22" spans="1:6" ht="18" customHeight="1">
      <c r="A22" s="166" t="s">
        <v>2781</v>
      </c>
      <c r="B22" s="2"/>
      <c r="C22" s="2"/>
      <c r="D22" s="2"/>
      <c r="E22" s="2"/>
      <c r="F22" s="2"/>
    </row>
    <row r="23" spans="1:6" ht="18" customHeight="1">
      <c r="A23" s="166" t="s">
        <v>2782</v>
      </c>
      <c r="B23" s="2"/>
      <c r="C23" s="2"/>
      <c r="D23" s="2"/>
      <c r="E23" s="2"/>
      <c r="F23" s="2"/>
    </row>
    <row r="24" spans="1:6" ht="18" customHeight="1">
      <c r="A24" s="165" t="s">
        <v>2783</v>
      </c>
      <c r="B24" s="2"/>
      <c r="C24" s="2"/>
      <c r="D24" s="2"/>
      <c r="E24" s="2"/>
      <c r="F24" s="2"/>
    </row>
    <row r="25" spans="1:6" ht="19.5" customHeight="1">
      <c r="A25" s="166" t="s">
        <v>2784</v>
      </c>
      <c r="B25" s="2"/>
      <c r="C25" s="2"/>
      <c r="D25" s="2"/>
      <c r="E25" s="2"/>
      <c r="F25" s="2"/>
    </row>
    <row r="26" spans="1:6" ht="18" customHeight="1">
      <c r="A26" s="166" t="s">
        <v>2785</v>
      </c>
      <c r="B26" s="2"/>
      <c r="C26" s="2"/>
      <c r="D26" s="2"/>
      <c r="E26" s="2"/>
      <c r="F26" s="2"/>
    </row>
    <row r="27" spans="1:6" ht="18" customHeight="1">
      <c r="A27" s="164"/>
      <c r="B27" s="2"/>
      <c r="C27" s="2"/>
      <c r="D27" s="2"/>
      <c r="E27" s="2"/>
      <c r="F27" s="2"/>
    </row>
    <row r="28" spans="1:6" ht="18" customHeight="1">
      <c r="A28" s="164"/>
      <c r="B28" s="2"/>
      <c r="C28" s="2"/>
      <c r="D28" s="2"/>
      <c r="E28" s="2"/>
      <c r="F28" s="2"/>
    </row>
    <row r="29" spans="1:6" ht="18" customHeight="1">
      <c r="A29" s="164" t="s">
        <v>2786</v>
      </c>
      <c r="B29" s="2"/>
      <c r="C29" s="2"/>
      <c r="D29" s="2"/>
      <c r="E29" s="2"/>
      <c r="F29" s="2"/>
    </row>
    <row r="30" spans="1:6" ht="18" customHeight="1">
      <c r="A30" s="166" t="s">
        <v>2787</v>
      </c>
      <c r="B30" s="2"/>
      <c r="C30" s="2"/>
      <c r="D30" s="2"/>
      <c r="E30" s="2"/>
      <c r="F30" s="2"/>
    </row>
    <row r="31" spans="1:6" ht="18" customHeight="1">
      <c r="A31" s="164"/>
      <c r="B31" s="2"/>
      <c r="C31" s="2"/>
      <c r="D31" s="2"/>
      <c r="E31" s="2"/>
      <c r="F31" s="2"/>
    </row>
    <row r="32" spans="1:6" ht="18" customHeight="1">
      <c r="A32" s="164" t="s">
        <v>2788</v>
      </c>
      <c r="B32" s="2"/>
      <c r="C32" s="2"/>
      <c r="D32" s="2"/>
      <c r="E32" s="2"/>
      <c r="F32" s="2"/>
    </row>
    <row r="33" spans="1:6" ht="12.75" customHeight="1">
      <c r="A33" s="2"/>
    </row>
    <row r="34" spans="1:6" ht="14.25" customHeight="1">
      <c r="A34" s="168" t="s">
        <v>2789</v>
      </c>
      <c r="B34" s="2"/>
      <c r="C34" s="2"/>
      <c r="D34" s="2"/>
      <c r="E34" s="2"/>
      <c r="F34" s="2"/>
    </row>
    <row r="35" spans="1:6" ht="12.75" customHeight="1">
      <c r="A35" s="2"/>
    </row>
    <row r="36" spans="1:6" ht="14.25" customHeight="1">
      <c r="A36" s="163" t="s">
        <v>2790</v>
      </c>
      <c r="B36" s="2"/>
      <c r="C36" s="2"/>
      <c r="D36" s="2"/>
      <c r="E36" s="2"/>
      <c r="F36" s="2"/>
    </row>
    <row r="37" spans="1:6" ht="12.75" customHeight="1">
      <c r="A37" s="2"/>
    </row>
    <row r="38" spans="1:6" ht="14.25" customHeight="1">
      <c r="A38" s="168" t="s">
        <v>2791</v>
      </c>
      <c r="B38" s="2"/>
      <c r="C38" s="2"/>
      <c r="D38" s="2"/>
      <c r="E38" s="2"/>
      <c r="F38" s="2"/>
    </row>
    <row r="39" spans="1:6" ht="12.75" customHeight="1">
      <c r="A39" s="2"/>
    </row>
    <row r="40" spans="1:6" ht="14.25" customHeight="1">
      <c r="A40" s="163" t="s">
        <v>2792</v>
      </c>
      <c r="B40" s="2"/>
      <c r="C40" s="2"/>
      <c r="D40" s="2"/>
      <c r="E40" s="2"/>
      <c r="F40" s="2"/>
    </row>
    <row r="41" spans="1:6" ht="12.75" customHeight="1">
      <c r="A41" s="2"/>
    </row>
    <row r="42" spans="1:6" ht="14.25" customHeight="1">
      <c r="A42" s="168" t="s">
        <v>2793</v>
      </c>
      <c r="B42" s="2"/>
      <c r="C42" s="2"/>
      <c r="D42" s="2"/>
      <c r="E42" s="2"/>
      <c r="F42" s="2"/>
    </row>
    <row r="43" spans="1:6" ht="12.75" customHeight="1">
      <c r="A43" s="2"/>
    </row>
    <row r="44" spans="1:6" ht="14.25" customHeight="1">
      <c r="A44" s="163" t="s">
        <v>2794</v>
      </c>
      <c r="B44" s="2"/>
      <c r="C44" s="2"/>
      <c r="D44" s="2"/>
      <c r="E44" s="2"/>
      <c r="F44" s="2"/>
    </row>
    <row r="45" spans="1:6" ht="12.75" customHeight="1">
      <c r="A45" s="2"/>
    </row>
    <row r="46" spans="1:6" ht="14.25" customHeight="1">
      <c r="A46" s="168" t="s">
        <v>2795</v>
      </c>
      <c r="B46" s="2"/>
      <c r="C46" s="2"/>
      <c r="D46" s="2"/>
      <c r="E46" s="2"/>
      <c r="F46" s="2"/>
    </row>
    <row r="47" spans="1:6" ht="12.75" customHeight="1">
      <c r="A47" s="2"/>
    </row>
    <row r="48" spans="1:6" ht="14.25" customHeight="1">
      <c r="A48" s="163" t="s">
        <v>2796</v>
      </c>
      <c r="B48" s="2"/>
      <c r="C48" s="2"/>
      <c r="D48" s="2"/>
      <c r="E48" s="2"/>
      <c r="F48" s="2"/>
    </row>
    <row r="49" spans="1:6" ht="12.75" customHeight="1">
      <c r="A49" s="2"/>
    </row>
    <row r="50" spans="1:6" ht="14.25" customHeight="1">
      <c r="A50" s="163" t="s">
        <v>2797</v>
      </c>
      <c r="B50" s="2"/>
      <c r="C50" s="2"/>
      <c r="D50" s="2"/>
      <c r="E50" s="2"/>
      <c r="F50" s="2"/>
    </row>
    <row r="51" spans="1:6" ht="12.75" customHeight="1">
      <c r="A51" s="2"/>
    </row>
    <row r="52" spans="1:6" ht="14.25" customHeight="1">
      <c r="A52" s="163" t="s">
        <v>2798</v>
      </c>
      <c r="B52" s="2"/>
      <c r="C52" s="2"/>
      <c r="D52" s="2"/>
      <c r="E52" s="2"/>
      <c r="F52" s="2"/>
    </row>
    <row r="53" spans="1:6" ht="12.75" customHeight="1">
      <c r="A53" s="2"/>
    </row>
    <row r="54" spans="1:6" ht="14.25" customHeight="1">
      <c r="A54" s="163" t="s">
        <v>2799</v>
      </c>
      <c r="B54" s="2"/>
      <c r="C54" s="2"/>
      <c r="D54" s="2"/>
      <c r="E54" s="2"/>
      <c r="F54" s="2"/>
    </row>
    <row r="55" spans="1:6" ht="12.75" customHeight="1">
      <c r="A55" s="2"/>
    </row>
    <row r="56" spans="1:6" ht="14.25" customHeight="1">
      <c r="A56" s="163" t="s">
        <v>2800</v>
      </c>
      <c r="B56" s="2"/>
      <c r="C56" s="2"/>
      <c r="D56" s="2"/>
      <c r="E56" s="2"/>
      <c r="F56" s="2"/>
    </row>
    <row r="57" spans="1:6" ht="12.75" customHeight="1">
      <c r="A57" s="2"/>
    </row>
    <row r="58" spans="1:6" ht="14.25" customHeight="1">
      <c r="A58" s="163" t="s">
        <v>2801</v>
      </c>
      <c r="B58" s="2"/>
      <c r="C58" s="2"/>
      <c r="D58" s="2"/>
      <c r="E58" s="2"/>
      <c r="F58" s="2"/>
    </row>
    <row r="59" spans="1:6" ht="12.75" customHeight="1">
      <c r="A59" s="2"/>
    </row>
    <row r="60" spans="1:6" ht="14.25" customHeight="1">
      <c r="A60" s="163" t="s">
        <v>2802</v>
      </c>
      <c r="B60" s="2"/>
      <c r="C60" s="2"/>
      <c r="D60" s="2"/>
      <c r="E60" s="2"/>
      <c r="F60" s="2"/>
    </row>
    <row r="61" spans="1:6" ht="12.75" customHeight="1">
      <c r="A61" s="2"/>
    </row>
    <row r="62" spans="1:6" ht="14.25" customHeight="1">
      <c r="A62" s="163" t="s">
        <v>2803</v>
      </c>
      <c r="B62" s="2"/>
      <c r="C62" s="2"/>
      <c r="D62" s="2"/>
      <c r="E62" s="2"/>
      <c r="F62" s="2"/>
    </row>
    <row r="63" spans="1:6" ht="12.75" customHeight="1">
      <c r="A63" s="2"/>
    </row>
    <row r="64" spans="1:6" ht="18" customHeight="1">
      <c r="A64" s="164"/>
      <c r="B64" s="2"/>
      <c r="C64" s="2"/>
      <c r="D64" s="2"/>
      <c r="E64" s="2"/>
      <c r="F64" s="2"/>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D161"/>
  <sheetViews>
    <sheetView tabSelected="1" workbookViewId="0">
      <selection activeCell="P5" sqref="P5:P7"/>
    </sheetView>
  </sheetViews>
  <sheetFormatPr defaultColWidth="17.33203125" defaultRowHeight="15.75" customHeight="1"/>
  <cols>
    <col min="1" max="1" width="7.88671875" customWidth="1"/>
    <col min="2" max="2" width="8.109375" customWidth="1"/>
    <col min="3" max="3" width="7.44140625" customWidth="1"/>
    <col min="4" max="4" width="11.44140625" customWidth="1"/>
    <col min="5" max="5" width="15.109375" customWidth="1"/>
    <col min="6" max="6" width="6" customWidth="1"/>
    <col min="7" max="7" width="5.109375" customWidth="1"/>
    <col min="8" max="8" width="11.33203125" customWidth="1"/>
    <col min="9" max="9" width="7.5546875" customWidth="1"/>
    <col min="10" max="10" width="6.5546875" customWidth="1"/>
    <col min="11" max="11" width="6.33203125" customWidth="1"/>
    <col min="12" max="12" width="6.6640625" customWidth="1"/>
    <col min="13" max="13" width="7" customWidth="1"/>
    <col min="14" max="14" width="7.5546875" customWidth="1"/>
    <col min="15" max="15" width="8.5546875" customWidth="1"/>
    <col min="16" max="16" width="7.109375" customWidth="1"/>
    <col min="17" max="17" width="7.88671875" customWidth="1"/>
    <col min="18" max="19" width="6.88671875" customWidth="1"/>
    <col min="20" max="20" width="7.44140625" customWidth="1"/>
    <col min="21" max="30" width="11.44140625" customWidth="1"/>
  </cols>
  <sheetData>
    <row r="1" spans="1:30" ht="24" customHeight="1">
      <c r="A1" s="198"/>
      <c r="B1" s="170"/>
      <c r="C1" s="170"/>
      <c r="D1" s="170"/>
      <c r="E1" s="170"/>
      <c r="F1" s="170"/>
      <c r="G1" s="170"/>
      <c r="H1" s="170"/>
      <c r="I1" s="170"/>
      <c r="J1" s="2"/>
      <c r="K1" s="2"/>
      <c r="L1" s="2"/>
      <c r="M1" s="2"/>
      <c r="N1" s="2"/>
      <c r="O1" s="2"/>
      <c r="P1" s="2"/>
      <c r="Q1" s="2"/>
      <c r="R1" s="2"/>
      <c r="S1" s="2"/>
      <c r="T1" s="2"/>
      <c r="U1" s="2"/>
      <c r="V1" s="2"/>
      <c r="W1" s="2"/>
      <c r="X1" s="2"/>
      <c r="Y1" s="2"/>
      <c r="Z1" s="2"/>
      <c r="AA1" s="2"/>
      <c r="AB1" s="2"/>
      <c r="AC1" s="2"/>
      <c r="AD1" s="2"/>
    </row>
    <row r="2" spans="1:30" ht="17.25" customHeight="1">
      <c r="A2" s="199" t="s">
        <v>116</v>
      </c>
      <c r="B2" s="170"/>
      <c r="C2" s="170"/>
      <c r="D2" s="170"/>
      <c r="E2" s="170"/>
      <c r="F2" s="170"/>
      <c r="G2" s="170"/>
      <c r="H2" s="170"/>
      <c r="I2" s="170"/>
      <c r="J2" s="2"/>
      <c r="K2" s="2"/>
      <c r="L2" s="2"/>
      <c r="M2" s="2"/>
      <c r="N2" s="2"/>
      <c r="O2" s="2"/>
      <c r="P2" s="2"/>
      <c r="Q2" s="2"/>
      <c r="R2" s="2"/>
      <c r="S2" s="2"/>
      <c r="T2" s="2"/>
      <c r="U2" s="2"/>
      <c r="V2" s="2"/>
      <c r="W2" s="2"/>
      <c r="X2" s="2"/>
      <c r="Y2" s="2"/>
      <c r="Z2" s="2"/>
      <c r="AA2" s="2"/>
      <c r="AB2" s="2"/>
      <c r="AC2" s="2"/>
      <c r="AD2" s="2"/>
    </row>
    <row r="3" spans="1:30" ht="12.75" customHeight="1">
      <c r="A3" s="40"/>
      <c r="B3" s="2"/>
      <c r="C3" s="2"/>
      <c r="D3" s="2"/>
      <c r="E3" s="2"/>
      <c r="F3" s="2"/>
      <c r="G3" s="2"/>
      <c r="H3" s="2"/>
      <c r="I3" s="2"/>
      <c r="J3" s="2"/>
      <c r="K3" s="2" t="s">
        <v>117</v>
      </c>
      <c r="L3" s="2"/>
      <c r="M3" s="2"/>
      <c r="N3" s="2"/>
      <c r="O3" s="2"/>
      <c r="P3" s="2"/>
      <c r="Q3" s="2"/>
      <c r="R3" s="2"/>
      <c r="S3" s="2"/>
      <c r="T3" s="2"/>
      <c r="U3" s="2"/>
      <c r="V3" s="2"/>
      <c r="W3" s="2"/>
      <c r="X3" s="2"/>
      <c r="Y3" s="2"/>
      <c r="Z3" s="2"/>
      <c r="AA3" s="2"/>
      <c r="AB3" s="2"/>
      <c r="AC3" s="2"/>
      <c r="AD3" s="2"/>
    </row>
    <row r="4" spans="1:30" ht="13.5" customHeight="1">
      <c r="A4" s="40"/>
      <c r="B4" s="2"/>
      <c r="C4" s="2"/>
      <c r="D4" s="2"/>
      <c r="E4" s="2"/>
      <c r="F4" s="2"/>
      <c r="G4" s="2"/>
      <c r="H4" s="2"/>
      <c r="I4" s="2"/>
      <c r="J4" s="2"/>
      <c r="K4" s="2"/>
      <c r="L4" s="2"/>
      <c r="M4" s="2"/>
      <c r="N4" s="2"/>
      <c r="O4" s="2"/>
      <c r="P4" s="2"/>
      <c r="Q4" s="2"/>
      <c r="R4" s="2"/>
      <c r="S4" s="2"/>
      <c r="T4" s="2"/>
      <c r="U4" s="2"/>
      <c r="V4" s="2"/>
      <c r="W4" s="2"/>
      <c r="X4" s="2"/>
      <c r="Y4" s="2"/>
      <c r="Z4" s="2"/>
      <c r="AA4" s="2"/>
      <c r="AB4" s="2"/>
      <c r="AC4" s="2"/>
      <c r="AD4" s="2"/>
    </row>
    <row r="5" spans="1:30" ht="12.75" customHeight="1">
      <c r="A5" s="200" t="s">
        <v>118</v>
      </c>
      <c r="B5" s="170"/>
      <c r="C5" s="201" t="s">
        <v>119</v>
      </c>
      <c r="D5" s="170"/>
      <c r="E5" s="170"/>
      <c r="F5" s="170"/>
      <c r="G5" s="2"/>
      <c r="H5" s="2"/>
      <c r="I5" s="2" t="s">
        <v>120</v>
      </c>
      <c r="J5" s="41">
        <v>23.43</v>
      </c>
      <c r="K5" s="2"/>
      <c r="L5" s="2"/>
      <c r="M5" s="2"/>
      <c r="N5" s="2"/>
      <c r="O5" s="2"/>
      <c r="P5" s="42"/>
      <c r="Q5" s="2"/>
      <c r="R5" s="2"/>
      <c r="S5" s="2"/>
      <c r="T5" s="2"/>
      <c r="U5" s="2"/>
      <c r="V5" s="2"/>
      <c r="W5" s="2"/>
      <c r="X5" s="2"/>
      <c r="Y5" s="2"/>
      <c r="Z5" s="2"/>
      <c r="AA5" s="2"/>
      <c r="AB5" s="2"/>
      <c r="AC5" s="2"/>
      <c r="AD5" s="2"/>
    </row>
    <row r="6" spans="1:30" ht="12.75" customHeight="1">
      <c r="A6" s="202" t="s">
        <v>121</v>
      </c>
      <c r="B6" s="170"/>
      <c r="C6" s="203" t="s">
        <v>122</v>
      </c>
      <c r="D6" s="170"/>
      <c r="E6" s="170"/>
      <c r="F6" s="170"/>
      <c r="G6" s="2"/>
      <c r="H6" s="2"/>
      <c r="I6" s="2"/>
      <c r="J6" s="2"/>
      <c r="K6" s="2"/>
      <c r="L6" s="2"/>
      <c r="M6" s="2"/>
      <c r="N6" s="2"/>
      <c r="O6" s="2"/>
      <c r="P6" s="42"/>
      <c r="Q6" s="2"/>
      <c r="R6" s="2"/>
      <c r="S6" s="2"/>
      <c r="T6" s="2"/>
      <c r="U6" s="2"/>
      <c r="V6" s="2"/>
      <c r="W6" s="2"/>
      <c r="X6" s="2"/>
      <c r="Y6" s="2"/>
      <c r="Z6" s="2"/>
      <c r="AA6" s="2"/>
      <c r="AB6" s="2"/>
      <c r="AC6" s="2"/>
      <c r="AD6" s="2"/>
    </row>
    <row r="7" spans="1:30" ht="12.75" customHeight="1">
      <c r="A7" s="202" t="s">
        <v>123</v>
      </c>
      <c r="B7" s="170"/>
      <c r="C7" s="203" t="s">
        <v>124</v>
      </c>
      <c r="D7" s="170"/>
      <c r="E7" s="170"/>
      <c r="F7" s="170"/>
      <c r="G7" s="2"/>
      <c r="H7" s="2"/>
      <c r="I7" s="2"/>
      <c r="J7" s="2"/>
      <c r="K7" s="2"/>
      <c r="L7" s="2"/>
      <c r="M7" s="2"/>
      <c r="N7" s="2"/>
      <c r="O7" s="2"/>
      <c r="P7" s="42"/>
      <c r="Q7" s="2"/>
      <c r="R7" s="2"/>
      <c r="S7" s="2"/>
      <c r="T7" s="2"/>
      <c r="U7" s="2"/>
      <c r="V7" s="2"/>
      <c r="W7" s="2"/>
      <c r="X7" s="2"/>
      <c r="Y7" s="2"/>
      <c r="Z7" s="2"/>
      <c r="AA7" s="2"/>
      <c r="AB7" s="2"/>
      <c r="AC7" s="2"/>
      <c r="AD7" s="2"/>
    </row>
    <row r="8" spans="1:30" ht="12.75" customHeight="1">
      <c r="A8" s="202" t="s">
        <v>125</v>
      </c>
      <c r="B8" s="170"/>
      <c r="C8" s="203" t="s">
        <v>126</v>
      </c>
      <c r="D8" s="170"/>
      <c r="E8" s="170"/>
      <c r="F8" s="170"/>
      <c r="G8" s="2"/>
      <c r="H8" s="2"/>
      <c r="I8" s="41" t="s">
        <v>127</v>
      </c>
      <c r="J8" s="2"/>
      <c r="K8" s="2"/>
      <c r="L8" s="2"/>
      <c r="M8" s="2"/>
      <c r="N8" s="2"/>
      <c r="O8" s="2"/>
      <c r="P8" s="2"/>
      <c r="Q8" s="2"/>
      <c r="R8" s="2"/>
      <c r="S8" s="2"/>
      <c r="T8" s="2"/>
      <c r="U8" s="2"/>
      <c r="V8" s="2"/>
      <c r="W8" s="2"/>
      <c r="X8" s="2"/>
      <c r="Y8" s="2"/>
      <c r="Z8" s="2"/>
      <c r="AA8" s="2"/>
      <c r="AB8" s="2"/>
      <c r="AC8" s="2"/>
      <c r="AD8" s="2"/>
    </row>
    <row r="9" spans="1:30" ht="13.5" customHeight="1">
      <c r="A9" s="196" t="s">
        <v>128</v>
      </c>
      <c r="B9" s="170"/>
      <c r="C9" s="197" t="s">
        <v>129</v>
      </c>
      <c r="D9" s="170"/>
      <c r="E9" s="170"/>
      <c r="F9" s="170"/>
      <c r="G9" s="2"/>
      <c r="H9" s="2"/>
      <c r="I9" s="2"/>
      <c r="J9" s="41" t="s">
        <v>130</v>
      </c>
      <c r="K9" s="41" t="s">
        <v>131</v>
      </c>
      <c r="L9" s="41" t="s">
        <v>132</v>
      </c>
      <c r="M9" s="41" t="s">
        <v>133</v>
      </c>
      <c r="N9" s="41"/>
      <c r="O9" s="41" t="s">
        <v>134</v>
      </c>
      <c r="P9" s="2"/>
      <c r="Q9" s="2"/>
      <c r="R9" s="2"/>
      <c r="S9" s="2"/>
      <c r="T9" s="2"/>
      <c r="U9" s="2"/>
      <c r="V9" s="2"/>
      <c r="W9" s="2"/>
      <c r="X9" s="2"/>
      <c r="Y9" s="2"/>
      <c r="Z9" s="2"/>
      <c r="AA9" s="2"/>
      <c r="AB9" s="2"/>
      <c r="AC9" s="2"/>
      <c r="AD9" s="2"/>
    </row>
    <row r="10" spans="1:30" ht="13.5" customHeight="1">
      <c r="A10" s="40"/>
      <c r="B10" s="2"/>
      <c r="C10" s="2"/>
      <c r="D10" s="2"/>
      <c r="E10" s="2"/>
      <c r="F10" s="2"/>
      <c r="G10" s="2"/>
      <c r="H10" s="2"/>
      <c r="I10" s="2"/>
      <c r="J10" s="2"/>
      <c r="K10" s="2"/>
      <c r="L10" s="2"/>
      <c r="M10" s="2"/>
      <c r="N10" s="2"/>
      <c r="O10" s="2"/>
      <c r="P10" s="2"/>
      <c r="Q10" s="2"/>
      <c r="R10" s="2"/>
      <c r="S10" s="2"/>
      <c r="T10" s="2"/>
      <c r="U10" s="43"/>
      <c r="V10" s="43"/>
      <c r="W10" s="43"/>
      <c r="X10" s="43"/>
      <c r="Y10" s="43"/>
      <c r="Z10" s="43"/>
      <c r="AA10" s="43"/>
      <c r="AB10" s="43"/>
      <c r="AC10" s="43"/>
      <c r="AD10" s="43"/>
    </row>
    <row r="11" spans="1:30" ht="13.5" customHeight="1">
      <c r="A11" s="44"/>
      <c r="B11" s="45"/>
      <c r="C11" s="45"/>
      <c r="D11" s="45"/>
      <c r="E11" s="46" t="s">
        <v>135</v>
      </c>
      <c r="F11" s="45"/>
      <c r="G11" s="45"/>
      <c r="H11" s="45"/>
      <c r="I11" s="47"/>
      <c r="J11" s="48"/>
      <c r="K11" s="49"/>
      <c r="L11" s="49"/>
      <c r="M11" s="49"/>
      <c r="N11" s="49"/>
      <c r="O11" s="49"/>
      <c r="P11" s="49"/>
      <c r="Q11" s="49"/>
      <c r="R11" s="49"/>
      <c r="S11" s="49"/>
      <c r="T11" s="50"/>
      <c r="U11" s="43"/>
      <c r="V11" s="43"/>
      <c r="W11" s="43"/>
      <c r="X11" s="43"/>
      <c r="Y11" s="43"/>
      <c r="Z11" s="43"/>
      <c r="AA11" s="43"/>
      <c r="AB11" s="43"/>
      <c r="AC11" s="43"/>
      <c r="AD11" s="43"/>
    </row>
    <row r="12" spans="1:30" ht="13.5" customHeight="1">
      <c r="A12" s="51" t="s">
        <v>136</v>
      </c>
      <c r="B12" s="52" t="s">
        <v>137</v>
      </c>
      <c r="C12" s="52" t="s">
        <v>138</v>
      </c>
      <c r="D12" s="52" t="s">
        <v>139</v>
      </c>
      <c r="E12" s="52" t="s">
        <v>140</v>
      </c>
      <c r="F12" s="52" t="s">
        <v>141</v>
      </c>
      <c r="G12" s="52" t="s">
        <v>142</v>
      </c>
      <c r="H12" s="52" t="s">
        <v>143</v>
      </c>
      <c r="I12" s="53" t="s">
        <v>144</v>
      </c>
      <c r="J12" s="51" t="s">
        <v>145</v>
      </c>
      <c r="K12" s="52" t="s">
        <v>146</v>
      </c>
      <c r="L12" s="52" t="s">
        <v>147</v>
      </c>
      <c r="M12" s="52" t="s">
        <v>148</v>
      </c>
      <c r="N12" s="52" t="s">
        <v>149</v>
      </c>
      <c r="O12" s="52" t="s">
        <v>150</v>
      </c>
      <c r="P12" s="52" t="s">
        <v>151</v>
      </c>
      <c r="Q12" s="52" t="s">
        <v>152</v>
      </c>
      <c r="R12" s="52" t="s">
        <v>153</v>
      </c>
      <c r="S12" s="52" t="s">
        <v>154</v>
      </c>
      <c r="T12" s="54" t="s">
        <v>155</v>
      </c>
      <c r="U12" s="55"/>
      <c r="V12" s="55"/>
      <c r="W12" s="55"/>
      <c r="X12" s="55"/>
      <c r="Y12" s="55"/>
      <c r="Z12" s="55"/>
      <c r="AA12" s="55"/>
      <c r="AB12" s="55"/>
      <c r="AC12" s="55"/>
      <c r="AD12" s="55"/>
    </row>
    <row r="13" spans="1:30" ht="12.75" customHeight="1">
      <c r="A13" s="56">
        <f t="shared" ref="A13:A37" si="0">RANK(T13,$T$13:$T$37,0)</f>
        <v>1</v>
      </c>
      <c r="B13" s="57">
        <v>89</v>
      </c>
      <c r="C13" s="57" t="s">
        <v>156</v>
      </c>
      <c r="D13" s="57" t="s">
        <v>157</v>
      </c>
      <c r="E13" s="57" t="s">
        <v>158</v>
      </c>
      <c r="F13" s="57" t="s">
        <v>159</v>
      </c>
      <c r="G13" s="58"/>
      <c r="H13" s="59">
        <v>37126</v>
      </c>
      <c r="I13" s="60" t="s">
        <v>160</v>
      </c>
      <c r="J13" s="61">
        <v>3.2</v>
      </c>
      <c r="K13" s="62">
        <v>3.4</v>
      </c>
      <c r="L13" s="62">
        <v>3.4</v>
      </c>
      <c r="M13" s="63">
        <v>1.8</v>
      </c>
      <c r="N13" s="63">
        <v>1.1000000000000001</v>
      </c>
      <c r="O13" s="64">
        <v>1.5</v>
      </c>
      <c r="P13" s="64">
        <v>1.4</v>
      </c>
      <c r="Q13" s="64" t="s">
        <v>161</v>
      </c>
      <c r="R13" s="64" t="s">
        <v>162</v>
      </c>
      <c r="S13" s="62">
        <v>19.989999999999998</v>
      </c>
      <c r="T13" s="58">
        <f>(J13+K13+L13)+IF((VLOOKUP(Q13,MogulsDD!$A$1:$C$2000,3,FALSE)*(M13+O13)/2)&gt;3.75,3.75,VLOOKUP(Q13,MogulsDD!$A$1:$C$2000,3,FALSE)*(M13+O13)/2)+IF((VLOOKUP(R13,MogulsDD!$A$1:$C$2000,3,FALSE)*(N13+P13)/2)&gt;3.75,3.75,VLOOKUP(R13,MogulsDD!$A$1:$C$2000,3,FALSE)*(N13+P13)/2)+IF((18-12*S13/$J$5)&gt;7.5,7.5,IF((18-12*S13/$J$5)&lt;0,0,(18-12*S13/$J$5)))</f>
        <v>19.8355</v>
      </c>
      <c r="U13" s="43"/>
      <c r="V13" s="43"/>
      <c r="W13" s="43"/>
      <c r="X13" s="43"/>
      <c r="Y13" s="43"/>
      <c r="Z13" s="43"/>
      <c r="AA13" s="43"/>
      <c r="AB13" s="43"/>
      <c r="AC13" s="43"/>
      <c r="AD13" s="43"/>
    </row>
    <row r="14" spans="1:30" ht="12.75" customHeight="1">
      <c r="A14" s="56">
        <f t="shared" si="0"/>
        <v>3</v>
      </c>
      <c r="B14" s="57">
        <v>85</v>
      </c>
      <c r="C14" s="58" t="s">
        <v>163</v>
      </c>
      <c r="D14" s="58" t="s">
        <v>164</v>
      </c>
      <c r="E14" s="58" t="s">
        <v>165</v>
      </c>
      <c r="F14" s="57">
        <v>21603</v>
      </c>
      <c r="G14" s="58"/>
      <c r="H14" s="58" t="s">
        <v>166</v>
      </c>
      <c r="I14" s="60" t="s">
        <v>167</v>
      </c>
      <c r="J14" s="65">
        <v>3.1</v>
      </c>
      <c r="K14" s="66">
        <v>3.1</v>
      </c>
      <c r="L14" s="66">
        <v>3.3</v>
      </c>
      <c r="M14" s="67">
        <v>0.7</v>
      </c>
      <c r="N14" s="67">
        <v>0.8</v>
      </c>
      <c r="O14" s="64">
        <v>0.5</v>
      </c>
      <c r="P14" s="64">
        <v>0.9</v>
      </c>
      <c r="Q14" s="64" t="s">
        <v>168</v>
      </c>
      <c r="R14" s="64" t="s">
        <v>169</v>
      </c>
      <c r="S14" s="62">
        <v>21.83</v>
      </c>
      <c r="T14" s="58">
        <f>(J14+K14+L14)+IF((VLOOKUP(Q14,MogulsDD!$A$1:$C$2000,3,FALSE)*(M14+O14)/2)&gt;3.75,3.75,VLOOKUP(Q14,MogulsDD!$A$1:$C$2000,3,FALSE)*(M14+O14)/2)+IF((VLOOKUP(R14,MogulsDD!$A$1:$C$2000,3,FALSE)*(N14+P14)/2)&gt;3.75,3.75,VLOOKUP(R14,MogulsDD!$A$1:$C$2000,3,FALSE)*(N14+P14)/2)+IF((18-12*S14/$J$5)&gt;7.5,7.5,IF((18-12*S14/$J$5)&lt;0,0,(18-12*S14/$J$5)))</f>
        <v>17.577962227912934</v>
      </c>
      <c r="U14" s="43"/>
      <c r="V14" s="43"/>
      <c r="W14" s="43"/>
      <c r="X14" s="43"/>
      <c r="Y14" s="43"/>
      <c r="Z14" s="43"/>
      <c r="AA14" s="43"/>
      <c r="AB14" s="43"/>
      <c r="AC14" s="43"/>
      <c r="AD14" s="43"/>
    </row>
    <row r="15" spans="1:30" ht="12.75" customHeight="1">
      <c r="A15" s="56">
        <f t="shared" si="0"/>
        <v>4</v>
      </c>
      <c r="B15" s="57">
        <v>82</v>
      </c>
      <c r="C15" s="58" t="s">
        <v>170</v>
      </c>
      <c r="D15" s="58" t="s">
        <v>171</v>
      </c>
      <c r="E15" s="58" t="s">
        <v>172</v>
      </c>
      <c r="F15" s="57">
        <v>19531</v>
      </c>
      <c r="G15" s="58"/>
      <c r="H15" s="58" t="s">
        <v>173</v>
      </c>
      <c r="I15" s="60" t="s">
        <v>174</v>
      </c>
      <c r="J15" s="65">
        <v>2.7</v>
      </c>
      <c r="K15" s="66">
        <v>2.8</v>
      </c>
      <c r="L15" s="66">
        <v>3</v>
      </c>
      <c r="M15" s="67">
        <v>0.7</v>
      </c>
      <c r="N15" s="67">
        <v>0.3</v>
      </c>
      <c r="O15" s="64">
        <v>0.5</v>
      </c>
      <c r="P15" s="64">
        <v>0.3</v>
      </c>
      <c r="Q15" s="64" t="s">
        <v>175</v>
      </c>
      <c r="R15" s="64" t="s">
        <v>176</v>
      </c>
      <c r="S15" s="62">
        <v>19.649999999999999</v>
      </c>
      <c r="T15" s="58">
        <f>(J15+K15+L15)+IF((VLOOKUP(Q15,MogulsDD!$A$1:$C$2000,3,FALSE)*(M15+O15)/2)&gt;3.75,3.75,VLOOKUP(Q15,MogulsDD!$A$1:$C$2000,3,FALSE)*(M15+O15)/2)+IF((VLOOKUP(R15,MogulsDD!$A$1:$C$2000,3,FALSE)*(N15+P15)/2)&gt;3.75,3.75,VLOOKUP(R15,MogulsDD!$A$1:$C$2000,3,FALSE)*(N15+P15)/2)+IF((18-12*S15/$J$5)&gt;7.5,7.5,IF((18-12*S15/$J$5)&lt;0,0,(18-12*S15/$J$5)))</f>
        <v>16.536999999999999</v>
      </c>
      <c r="U15" s="43"/>
      <c r="V15" s="43"/>
      <c r="W15" s="43"/>
      <c r="X15" s="43"/>
      <c r="Y15" s="43"/>
      <c r="Z15" s="43"/>
      <c r="AA15" s="43"/>
      <c r="AB15" s="43"/>
      <c r="AC15" s="43"/>
      <c r="AD15" s="43"/>
    </row>
    <row r="16" spans="1:30" ht="12.75" customHeight="1">
      <c r="A16" s="56">
        <f t="shared" si="0"/>
        <v>5</v>
      </c>
      <c r="B16" s="57">
        <v>81</v>
      </c>
      <c r="C16" s="58" t="s">
        <v>177</v>
      </c>
      <c r="D16" s="58" t="s">
        <v>178</v>
      </c>
      <c r="E16" s="58" t="s">
        <v>179</v>
      </c>
      <c r="F16" s="58" t="s">
        <v>180</v>
      </c>
      <c r="G16" s="58"/>
      <c r="H16" s="58" t="s">
        <v>181</v>
      </c>
      <c r="I16" s="60" t="s">
        <v>182</v>
      </c>
      <c r="J16" s="65">
        <v>2.7</v>
      </c>
      <c r="K16" s="66">
        <v>2.6</v>
      </c>
      <c r="L16" s="66">
        <v>2.8</v>
      </c>
      <c r="M16" s="67">
        <v>0.3</v>
      </c>
      <c r="N16" s="67">
        <v>0.4</v>
      </c>
      <c r="O16" s="64">
        <v>0.5</v>
      </c>
      <c r="P16" s="64">
        <v>0.3</v>
      </c>
      <c r="Q16" s="64" t="s">
        <v>183</v>
      </c>
      <c r="R16" s="64" t="s">
        <v>184</v>
      </c>
      <c r="S16" s="62">
        <v>22</v>
      </c>
      <c r="T16" s="58">
        <f>(J16+K16+L16)+IF((VLOOKUP(Q16,MogulsDD!$A$1:$C$2000,3,FALSE)*(M16+O16)/2)&gt;3.75,3.75,VLOOKUP(Q16,MogulsDD!$A$1:$C$2000,3,FALSE)*(M16+O16)/2)+IF((VLOOKUP(R16,MogulsDD!$A$1:$C$2000,3,FALSE)*(N16+P16)/2)&gt;3.75,3.75,VLOOKUP(R16,MogulsDD!$A$1:$C$2000,3,FALSE)*(N16+P16)/2)+IF((18-12*S16/$J$5)&gt;7.5,7.5,IF((18-12*S16/$J$5)&lt;0,0,(18-12*S16/$J$5)))</f>
        <v>15.275894366197184</v>
      </c>
      <c r="U16" s="43"/>
      <c r="V16" s="43"/>
      <c r="W16" s="43"/>
      <c r="X16" s="43"/>
      <c r="Y16" s="43"/>
      <c r="Z16" s="43"/>
      <c r="AA16" s="43"/>
      <c r="AB16" s="43"/>
      <c r="AC16" s="43"/>
      <c r="AD16" s="43"/>
    </row>
    <row r="17" spans="1:30" ht="12.75" customHeight="1">
      <c r="A17" s="56">
        <f t="shared" si="0"/>
        <v>6</v>
      </c>
      <c r="B17" s="57">
        <v>84</v>
      </c>
      <c r="C17" s="58" t="s">
        <v>185</v>
      </c>
      <c r="D17" s="58" t="s">
        <v>186</v>
      </c>
      <c r="E17" s="58" t="s">
        <v>187</v>
      </c>
      <c r="F17" s="58" t="s">
        <v>188</v>
      </c>
      <c r="G17" s="58"/>
      <c r="H17" s="58" t="s">
        <v>189</v>
      </c>
      <c r="I17" s="60" t="s">
        <v>190</v>
      </c>
      <c r="J17" s="65">
        <v>2.9</v>
      </c>
      <c r="K17" s="66">
        <v>2.9</v>
      </c>
      <c r="L17" s="66">
        <v>2.5</v>
      </c>
      <c r="M17" s="67">
        <v>0.3</v>
      </c>
      <c r="N17" s="67">
        <v>0.1</v>
      </c>
      <c r="O17" s="64">
        <v>0.2</v>
      </c>
      <c r="P17" s="64">
        <v>0.1</v>
      </c>
      <c r="Q17" s="64" t="s">
        <v>191</v>
      </c>
      <c r="R17" s="64" t="s">
        <v>192</v>
      </c>
      <c r="S17" s="62">
        <v>25.55</v>
      </c>
      <c r="T17" s="58">
        <f>(J17+K17+L17)+IF((VLOOKUP(Q17,MogulsDD!$A$1:$C$2000,3,FALSE)*(M17+O17)/2)&gt;3.75,3.75,VLOOKUP(Q17,MogulsDD!$A$1:$C$2000,3,FALSE)*(M17+O17)/2)+IF((VLOOKUP(R17,MogulsDD!$A$1:$C$2000,3,FALSE)*(N17+P17)/2)&gt;3.75,3.75,VLOOKUP(R17,MogulsDD!$A$1:$C$2000,3,FALSE)*(N17+P17)/2)+IF((18-12*S17/$J$5)&gt;7.5,7.5,IF((18-12*S17/$J$5)&lt;0,0,(18-12*S17/$J$5)))</f>
        <v>13.416712548015365</v>
      </c>
      <c r="U17" s="43"/>
      <c r="V17" s="43"/>
      <c r="W17" s="43"/>
      <c r="X17" s="43"/>
      <c r="Y17" s="43"/>
      <c r="Z17" s="43"/>
      <c r="AA17" s="43"/>
      <c r="AB17" s="43"/>
      <c r="AC17" s="43"/>
      <c r="AD17" s="43"/>
    </row>
    <row r="18" spans="1:30" ht="13.5" customHeight="1">
      <c r="A18" s="56">
        <f t="shared" si="0"/>
        <v>8</v>
      </c>
      <c r="B18" s="68">
        <v>80</v>
      </c>
      <c r="C18" s="69" t="s">
        <v>193</v>
      </c>
      <c r="D18" s="69" t="s">
        <v>194</v>
      </c>
      <c r="E18" s="69" t="s">
        <v>195</v>
      </c>
      <c r="F18" s="69"/>
      <c r="G18" s="69"/>
      <c r="H18" s="69" t="s">
        <v>196</v>
      </c>
      <c r="I18" s="70" t="s">
        <v>197</v>
      </c>
      <c r="J18" s="71">
        <v>1.2</v>
      </c>
      <c r="K18" s="72">
        <v>1</v>
      </c>
      <c r="L18" s="72">
        <v>0.6</v>
      </c>
      <c r="M18" s="73">
        <v>1</v>
      </c>
      <c r="N18" s="73">
        <v>0.1</v>
      </c>
      <c r="O18" s="74">
        <v>1.2</v>
      </c>
      <c r="P18" s="74">
        <v>0.1</v>
      </c>
      <c r="Q18" s="64" t="s">
        <v>198</v>
      </c>
      <c r="R18" s="64" t="s">
        <v>199</v>
      </c>
      <c r="S18" s="62">
        <v>29.45</v>
      </c>
      <c r="T18" s="58">
        <f>(J18+K18+L18)+IF((VLOOKUP(Q18,MogulsDD!$A$1:$C$2000,3,FALSE)*(M18+O18)/2)&gt;3.75,3.75,VLOOKUP(Q18,MogulsDD!$A$1:$C$2000,3,FALSE)*(M18+O18)/2)+IF((VLOOKUP(R18,MogulsDD!$A$1:$C$2000,3,FALSE)*(N18+P18)/2)&gt;3.75,3.75,VLOOKUP(R18,MogulsDD!$A$1:$C$2000,3,FALSE)*(N18+P18)/2)+IF((18-12*S18/$J$5)&gt;7.5,7.5,IF((18-12*S18/$J$5)&lt;0,0,(18-12*S18/$J$5)))</f>
        <v>6.4377733674775941</v>
      </c>
      <c r="U18" s="43"/>
      <c r="V18" s="43"/>
      <c r="W18" s="43"/>
      <c r="X18" s="43"/>
      <c r="Y18" s="43"/>
      <c r="Z18" s="43"/>
      <c r="AA18" s="43"/>
      <c r="AB18" s="43"/>
      <c r="AC18" s="43"/>
      <c r="AD18" s="43"/>
    </row>
    <row r="19" spans="1:30" ht="12.75" customHeight="1">
      <c r="A19" s="56">
        <f t="shared" si="0"/>
        <v>9</v>
      </c>
      <c r="B19" s="57">
        <v>83</v>
      </c>
      <c r="C19" s="58" t="s">
        <v>200</v>
      </c>
      <c r="D19" s="58" t="s">
        <v>201</v>
      </c>
      <c r="E19" s="58" t="s">
        <v>202</v>
      </c>
      <c r="F19" s="58" t="s">
        <v>203</v>
      </c>
      <c r="G19" s="58"/>
      <c r="H19" s="58" t="s">
        <v>204</v>
      </c>
      <c r="I19" s="60" t="s">
        <v>205</v>
      </c>
      <c r="J19" s="75"/>
      <c r="K19" s="76"/>
      <c r="L19" s="76"/>
      <c r="M19" s="77"/>
      <c r="N19" s="77"/>
      <c r="O19" s="78"/>
      <c r="P19" s="78"/>
      <c r="Q19" s="78" t="s">
        <v>206</v>
      </c>
      <c r="R19" s="78" t="s">
        <v>207</v>
      </c>
      <c r="S19" s="62">
        <v>9999</v>
      </c>
      <c r="T19" s="58">
        <f>(J19+K19+L19)+IF((VLOOKUP(Q19,MogulsDD!$A$1:$C$2000,3,FALSE)*(M19+O19)/2)&gt;3.75,3.75,VLOOKUP(Q19,MogulsDD!$A$1:$C$2000,3,FALSE)*(M19+O19)/2)*+IF((VLOOKUP(R19,MogulsDD!$A$1:$C$2000,3,FALSE)*(N19+P19)/2)&gt;3.75,3.75,VLOOKUP(R19,MogulsDD!$A$1:$C$2000,3,FALSE)*(N19+P19)/2)+IF((18-12*S19/$J$5)&gt;7.5,7.5,IF((18-12*S19/$J$5)&lt;0,0,(18-12*S19/$J$5)))</f>
        <v>0</v>
      </c>
      <c r="U19" s="43"/>
      <c r="V19" s="43"/>
      <c r="W19" s="43"/>
      <c r="X19" s="43"/>
      <c r="Y19" s="43"/>
      <c r="Z19" s="43"/>
      <c r="AA19" s="43"/>
      <c r="AB19" s="43"/>
      <c r="AC19" s="43"/>
      <c r="AD19" s="43"/>
    </row>
    <row r="20" spans="1:30" ht="12.75" customHeight="1">
      <c r="A20" s="56">
        <f t="shared" si="0"/>
        <v>9</v>
      </c>
      <c r="B20" s="57">
        <v>86</v>
      </c>
      <c r="C20" s="58" t="s">
        <v>208</v>
      </c>
      <c r="D20" s="57" t="s">
        <v>209</v>
      </c>
      <c r="E20" s="57" t="s">
        <v>210</v>
      </c>
      <c r="F20" s="58" t="s">
        <v>211</v>
      </c>
      <c r="G20" s="58"/>
      <c r="H20" s="58" t="s">
        <v>212</v>
      </c>
      <c r="I20" s="79" t="s">
        <v>213</v>
      </c>
      <c r="J20" s="80"/>
      <c r="K20" s="81"/>
      <c r="L20" s="81"/>
      <c r="M20" s="82"/>
      <c r="N20" s="82"/>
      <c r="O20" s="78"/>
      <c r="P20" s="78"/>
      <c r="Q20" s="78" t="s">
        <v>214</v>
      </c>
      <c r="R20" s="78" t="s">
        <v>215</v>
      </c>
      <c r="S20" s="62">
        <v>9999</v>
      </c>
      <c r="T20" s="58">
        <f>(J20+K20+L20)+IF((VLOOKUP(Q20,MogulsDD!$A$1:$C$2000,3,FALSE)*(M20+O20)/2)&gt;3.75,3.75,VLOOKUP(Q20,MogulsDD!$A$1:$C$2000,3,FALSE)*(M20+O20)/2)+IF((VLOOKUP(R20,MogulsDD!$A$1:$C$2000,3,FALSE)*(N20+P20)/2)&gt;3.75,3.75,VLOOKUP(R20,MogulsDD!$A$1:$C$2000,3,FALSE)*(N20+P20)/2)+IF((18-12*S20/$J$5)&gt;7.5,7.5,IF((18-12*S20/$J$5)&lt;0,0,(18-12*S20/$J$5)))</f>
        <v>0</v>
      </c>
      <c r="U20" s="43"/>
      <c r="V20" s="43"/>
      <c r="W20" s="43"/>
      <c r="X20" s="43"/>
      <c r="Y20" s="43"/>
      <c r="Z20" s="43"/>
      <c r="AA20" s="43"/>
      <c r="AB20" s="43"/>
      <c r="AC20" s="43"/>
      <c r="AD20" s="43"/>
    </row>
    <row r="21" spans="1:30" ht="12.75" customHeight="1">
      <c r="A21" s="56">
        <f t="shared" si="0"/>
        <v>9</v>
      </c>
      <c r="B21" s="57">
        <v>87</v>
      </c>
      <c r="C21" s="58" t="s">
        <v>216</v>
      </c>
      <c r="D21" s="57" t="s">
        <v>217</v>
      </c>
      <c r="E21" s="57" t="s">
        <v>218</v>
      </c>
      <c r="F21" s="58" t="s">
        <v>219</v>
      </c>
      <c r="G21" s="58"/>
      <c r="H21" s="58" t="s">
        <v>220</v>
      </c>
      <c r="I21" s="60" t="s">
        <v>221</v>
      </c>
      <c r="J21" s="80"/>
      <c r="K21" s="81"/>
      <c r="L21" s="81"/>
      <c r="M21" s="82"/>
      <c r="N21" s="82"/>
      <c r="O21" s="78"/>
      <c r="P21" s="78"/>
      <c r="Q21" s="78" t="s">
        <v>222</v>
      </c>
      <c r="R21" s="78" t="s">
        <v>223</v>
      </c>
      <c r="S21" s="62">
        <v>9999</v>
      </c>
      <c r="T21" s="58">
        <f>(J21+K21+L21)+IF((VLOOKUP(Q21,MogulsDD!$A$1:$C$2000,3,FALSE)*(M21+O21)/2)&gt;3.75,3.75,VLOOKUP(Q21,MogulsDD!$A$1:$C$2000,3,FALSE)*(M21+O21)/2)+IF((VLOOKUP(R21,MogulsDD!$A$1:$C$2000,3,FALSE)*(N21+P21)/2)&gt;3.75,3.75,VLOOKUP(R21,MogulsDD!$A$1:$C$2000,3,FALSE)*(N21+P21)/2)+IF((18-12*S21/$J$5)&gt;7.5,7.5,IF((18-12*S21/$J$5)&lt;0,0,(18-12*S21/$J$5)))</f>
        <v>0</v>
      </c>
      <c r="U21" s="43"/>
      <c r="V21" s="43"/>
      <c r="W21" s="43"/>
      <c r="X21" s="43"/>
      <c r="Y21" s="43"/>
      <c r="Z21" s="43"/>
      <c r="AA21" s="43"/>
      <c r="AB21" s="43"/>
      <c r="AC21" s="43"/>
      <c r="AD21" s="43"/>
    </row>
    <row r="22" spans="1:30" ht="12.75" customHeight="1">
      <c r="A22" s="56">
        <f t="shared" si="0"/>
        <v>9</v>
      </c>
      <c r="B22" s="57">
        <v>88</v>
      </c>
      <c r="C22" s="58" t="s">
        <v>224</v>
      </c>
      <c r="D22" s="57" t="s">
        <v>225</v>
      </c>
      <c r="E22" s="57" t="s">
        <v>226</v>
      </c>
      <c r="F22" s="58" t="s">
        <v>227</v>
      </c>
      <c r="G22" s="58"/>
      <c r="H22" s="58" t="s">
        <v>228</v>
      </c>
      <c r="I22" s="60" t="s">
        <v>229</v>
      </c>
      <c r="J22" s="80"/>
      <c r="K22" s="81"/>
      <c r="L22" s="81"/>
      <c r="M22" s="82"/>
      <c r="N22" s="82"/>
      <c r="O22" s="78"/>
      <c r="P22" s="78"/>
      <c r="Q22" s="78" t="s">
        <v>230</v>
      </c>
      <c r="R22" s="78" t="s">
        <v>231</v>
      </c>
      <c r="S22" s="62">
        <v>9999</v>
      </c>
      <c r="T22" s="58">
        <f>(J22+K22+L22)+IF((VLOOKUP(Q22,MogulsDD!$A$1:$C$2000,3,FALSE)*(M22+O22)/2)&gt;3.75,3.75,VLOOKUP(Q22,MogulsDD!$A$1:$C$2000,3,FALSE)*(M22+O22)/2)+IF((VLOOKUP(R22,MogulsDD!$A$1:$C$2000,3,FALSE)*(N22+P22)/2)&gt;3.75,3.75,VLOOKUP(R22,MogulsDD!$A$1:$C$2000,3,FALSE)*(N22+P22)/2)+IF((18-12*S22/$J$5)&gt;7.5,7.5,IF((18-12*S22/$J$5)&lt;0,0,(18-12*S22/$J$5)))</f>
        <v>0</v>
      </c>
      <c r="U22" s="43"/>
      <c r="V22" s="43"/>
      <c r="W22" s="43"/>
      <c r="X22" s="43"/>
      <c r="Y22" s="43"/>
      <c r="Z22" s="43"/>
      <c r="AA22" s="43"/>
      <c r="AB22" s="43"/>
      <c r="AC22" s="43"/>
      <c r="AD22" s="43"/>
    </row>
    <row r="23" spans="1:30" ht="12.75" customHeight="1">
      <c r="A23" s="56">
        <f t="shared" si="0"/>
        <v>9</v>
      </c>
      <c r="B23" s="58"/>
      <c r="C23" s="58"/>
      <c r="D23" s="58"/>
      <c r="E23" s="58"/>
      <c r="F23" s="58"/>
      <c r="G23" s="58"/>
      <c r="H23" s="58"/>
      <c r="I23" s="60"/>
      <c r="J23" s="80"/>
      <c r="K23" s="81"/>
      <c r="L23" s="81"/>
      <c r="M23" s="82"/>
      <c r="N23" s="82"/>
      <c r="O23" s="78"/>
      <c r="P23" s="78"/>
      <c r="Q23" s="78" t="s">
        <v>232</v>
      </c>
      <c r="R23" s="78" t="s">
        <v>233</v>
      </c>
      <c r="S23" s="62">
        <v>9999</v>
      </c>
      <c r="T23" s="58">
        <f>(J23+K23+L23)+IF((VLOOKUP(Q23,MogulsDD!$A$1:$C$2000,3,FALSE)*(M23+O23)/2)&gt;3.75,3.75,VLOOKUP(Q23,MogulsDD!$A$1:$C$2000,3,FALSE)*(M23+O23)/2)+IF((VLOOKUP(R23,MogulsDD!$A$1:$C$2000,3,FALSE)*(N23+P23)/2)&gt;3.75,3.75,VLOOKUP(R23,MogulsDD!$A$1:$C$2000,3,FALSE)*(N23+P23)/2)+IF((18-12*S23/$J$5)&gt;7.5,7.5,IF((18-12*S23/$J$5)&lt;0,0,(18-12*S23/$J$5)))</f>
        <v>0</v>
      </c>
      <c r="U23" s="43"/>
      <c r="V23" s="43"/>
      <c r="W23" s="43"/>
      <c r="X23" s="43"/>
      <c r="Y23" s="43"/>
      <c r="Z23" s="43"/>
      <c r="AA23" s="43"/>
      <c r="AB23" s="43"/>
      <c r="AC23" s="43"/>
      <c r="AD23" s="43"/>
    </row>
    <row r="24" spans="1:30" ht="12.75" customHeight="1">
      <c r="A24" s="56">
        <f t="shared" si="0"/>
        <v>7</v>
      </c>
      <c r="B24" s="83">
        <v>106</v>
      </c>
      <c r="C24" s="84"/>
      <c r="D24" s="83" t="s">
        <v>234</v>
      </c>
      <c r="E24" s="83" t="s">
        <v>235</v>
      </c>
      <c r="F24" s="83" t="s">
        <v>236</v>
      </c>
      <c r="G24" s="84"/>
      <c r="H24" s="84"/>
      <c r="I24" s="85" t="s">
        <v>237</v>
      </c>
      <c r="J24" s="65">
        <v>3.2</v>
      </c>
      <c r="K24" s="66">
        <v>3</v>
      </c>
      <c r="L24" s="66">
        <v>2.6</v>
      </c>
      <c r="M24" s="67">
        <v>0.1</v>
      </c>
      <c r="N24" s="67">
        <v>0.4</v>
      </c>
      <c r="O24" s="64">
        <v>0.3</v>
      </c>
      <c r="P24" s="64">
        <v>0.5</v>
      </c>
      <c r="Q24" s="64" t="s">
        <v>238</v>
      </c>
      <c r="R24" s="64" t="s">
        <v>239</v>
      </c>
      <c r="S24" s="62">
        <v>27.36</v>
      </c>
      <c r="T24" s="58">
        <f>(J24+K24+L24)+IF((VLOOKUP(Q24,MogulsDD!$A$1:$C$2000,3,FALSE)*(M24+O24)/2)&gt;3.75,3.75,VLOOKUP(Q24,MogulsDD!$A$1:$C$2000,3,FALSE)*(M24+O24)/2)+IF((VLOOKUP(R24,MogulsDD!$A$1:$C$2000,3,FALSE)*(N24+P24)/2)&gt;3.75,3.75,VLOOKUP(R24,MogulsDD!$A$1:$C$2000,3,FALSE)*(N24+P24)/2)+IF((18-12*S24/$J$5)&gt;7.5,7.5,IF((18-12*S24/$J$5)&lt;0,0,(18-12*S24/$J$5)))</f>
        <v>13.224695902688861</v>
      </c>
      <c r="U24" s="43"/>
      <c r="V24" s="43"/>
      <c r="W24" s="43"/>
      <c r="X24" s="43"/>
      <c r="Y24" s="43"/>
      <c r="Z24" s="43"/>
      <c r="AA24" s="43"/>
      <c r="AB24" s="43"/>
      <c r="AC24" s="43"/>
      <c r="AD24" s="43"/>
    </row>
    <row r="25" spans="1:30" ht="12.75" customHeight="1">
      <c r="A25" s="56">
        <f t="shared" si="0"/>
        <v>9</v>
      </c>
      <c r="B25" s="58"/>
      <c r="C25" s="58"/>
      <c r="D25" s="58"/>
      <c r="E25" s="58"/>
      <c r="F25" s="58"/>
      <c r="G25" s="58"/>
      <c r="H25" s="58"/>
      <c r="I25" s="60"/>
      <c r="J25" s="80"/>
      <c r="K25" s="81"/>
      <c r="L25" s="81"/>
      <c r="M25" s="82"/>
      <c r="N25" s="82"/>
      <c r="O25" s="78"/>
      <c r="P25" s="78"/>
      <c r="Q25" s="78" t="s">
        <v>240</v>
      </c>
      <c r="R25" s="78" t="s">
        <v>241</v>
      </c>
      <c r="S25" s="62">
        <v>9999</v>
      </c>
      <c r="T25" s="58">
        <f>(J25+K25+L25)+IF((VLOOKUP(Q25,MogulsDD!$A$1:$C$2000,3,FALSE)*(M25+O25)/2)&gt;3.75,3.75,VLOOKUP(Q25,MogulsDD!$A$1:$C$2000,3,FALSE)*(M25+O25)/2)+IF((VLOOKUP(R25,MogulsDD!$A$1:$C$2000,3,FALSE)*(N25+P25)/2)&gt;3.75,3.75,VLOOKUP(R25,MogulsDD!$A$1:$C$2000,3,FALSE)*(N25+P25)/2)+IF((18-12*S25/$J$5)&gt;7.5,7.5,IF((18-12*S25/$J$5)&lt;0,0,(18-12*S25/$J$5)))</f>
        <v>0</v>
      </c>
      <c r="U25" s="43"/>
      <c r="V25" s="43"/>
      <c r="W25" s="43"/>
      <c r="X25" s="43"/>
      <c r="Y25" s="43"/>
      <c r="Z25" s="43"/>
      <c r="AA25" s="43"/>
      <c r="AB25" s="43"/>
      <c r="AC25" s="43"/>
      <c r="AD25" s="43"/>
    </row>
    <row r="26" spans="1:30" ht="12.75" customHeight="1">
      <c r="A26" s="56">
        <f t="shared" si="0"/>
        <v>2</v>
      </c>
      <c r="B26" s="58"/>
      <c r="C26" s="58"/>
      <c r="D26" s="57" t="s">
        <v>242</v>
      </c>
      <c r="E26" s="58"/>
      <c r="F26" s="58"/>
      <c r="G26" s="58"/>
      <c r="H26" s="58"/>
      <c r="I26" s="60"/>
      <c r="J26" s="65">
        <v>2.9</v>
      </c>
      <c r="K26" s="66">
        <v>3.1</v>
      </c>
      <c r="L26" s="66">
        <v>3.3</v>
      </c>
      <c r="M26" s="67">
        <v>1.8</v>
      </c>
      <c r="N26" s="67">
        <v>1.3</v>
      </c>
      <c r="O26" s="64">
        <v>1.7</v>
      </c>
      <c r="P26" s="64">
        <v>1.2</v>
      </c>
      <c r="Q26" s="64" t="s">
        <v>243</v>
      </c>
      <c r="R26" s="64" t="s">
        <v>244</v>
      </c>
      <c r="S26" s="62">
        <v>19.399999999999999</v>
      </c>
      <c r="T26" s="58">
        <f>(J26+K26+L26)+IF((VLOOKUP(Q26,MogulsDD!$A$1:$C$2000,3,FALSE)*(M26+O26)/2)&gt;3.75,3.75,VLOOKUP(Q26,MogulsDD!$A$1:$C$2000,3,FALSE)*(M26+O26)/2)+IF((VLOOKUP(R26,MogulsDD!$A$1:$C$2000,3,FALSE)*(N26+P26)/2)&gt;3.75,3.75,VLOOKUP(R26,MogulsDD!$A$1:$C$2000,3,FALSE)*(N26+P26)/2)+IF((18-12*S26/$J$5)&gt;7.5,7.5,IF((18-12*S26/$J$5)&lt;0,0,(18-12*S26/$J$5)))</f>
        <v>18.579999999999998</v>
      </c>
      <c r="U26" s="43"/>
      <c r="V26" s="43"/>
      <c r="W26" s="43"/>
      <c r="X26" s="43"/>
      <c r="Y26" s="43"/>
      <c r="Z26" s="43"/>
      <c r="AA26" s="43"/>
      <c r="AB26" s="43"/>
      <c r="AC26" s="43"/>
      <c r="AD26" s="43"/>
    </row>
    <row r="27" spans="1:30" ht="12.75" hidden="1" customHeight="1">
      <c r="A27" s="56">
        <f t="shared" si="0"/>
        <v>9</v>
      </c>
      <c r="B27" s="58"/>
      <c r="C27" s="58"/>
      <c r="D27" s="58"/>
      <c r="E27" s="58"/>
      <c r="F27" s="58"/>
      <c r="G27" s="58"/>
      <c r="H27" s="58"/>
      <c r="I27" s="60"/>
      <c r="J27" s="80"/>
      <c r="K27" s="81"/>
      <c r="L27" s="81"/>
      <c r="M27" s="82"/>
      <c r="N27" s="82"/>
      <c r="O27" s="78"/>
      <c r="P27" s="78"/>
      <c r="Q27" s="78" t="s">
        <v>245</v>
      </c>
      <c r="R27" s="78" t="s">
        <v>246</v>
      </c>
      <c r="S27" s="62">
        <v>9999</v>
      </c>
      <c r="T27" s="58">
        <f>(J27+K27+L27)+IF((VLOOKUP(Q27,MogulsDD!$A$1:$C$2000,3,FALSE)*(M27+O27)/2)&gt;3.75,3.75,VLOOKUP(Q27,MogulsDD!$A$1:$C$2000,3,FALSE)*(M27+O27)/2)+IF((VLOOKUP(R27,MogulsDD!$A$1:$C$2000,3,FALSE)*(N27+P27)/2)&gt;3.75,3.75,VLOOKUP(R27,MogulsDD!$A$1:$C$2000,3,FALSE)*(N27+P27)/2)+IF((18-12*S27/$J$5)&gt;7.5,7.5,IF((18-12*S27/$J$5)&lt;0,0,(18-12*S27/$J$5)))</f>
        <v>0</v>
      </c>
      <c r="U27" s="43"/>
      <c r="V27" s="43"/>
      <c r="W27" s="43"/>
      <c r="X27" s="43"/>
      <c r="Y27" s="43"/>
      <c r="Z27" s="43"/>
      <c r="AA27" s="43"/>
      <c r="AB27" s="43"/>
      <c r="AC27" s="43"/>
      <c r="AD27" s="43"/>
    </row>
    <row r="28" spans="1:30" ht="12.75" hidden="1" customHeight="1">
      <c r="A28" s="56">
        <f t="shared" si="0"/>
        <v>9</v>
      </c>
      <c r="B28" s="58"/>
      <c r="C28" s="58"/>
      <c r="D28" s="58"/>
      <c r="E28" s="58"/>
      <c r="F28" s="58"/>
      <c r="G28" s="58"/>
      <c r="H28" s="58"/>
      <c r="I28" s="60"/>
      <c r="J28" s="80"/>
      <c r="K28" s="81"/>
      <c r="L28" s="81"/>
      <c r="M28" s="82"/>
      <c r="N28" s="82"/>
      <c r="O28" s="78"/>
      <c r="P28" s="78"/>
      <c r="Q28" s="78" t="s">
        <v>247</v>
      </c>
      <c r="R28" s="78" t="s">
        <v>248</v>
      </c>
      <c r="S28" s="62">
        <v>9999</v>
      </c>
      <c r="T28" s="58">
        <f>(J28+K28+L28)+IF((VLOOKUP(Q28,MogulsDD!$A$1:$C$2000,3,FALSE)*(M28+O28)/2)&gt;3.75,3.75,VLOOKUP(Q28,MogulsDD!$A$1:$C$2000,3,FALSE)*(M28+O28)/2)+IF((VLOOKUP(R28,MogulsDD!$A$1:$C$2000,3,FALSE)*(N28+P28)/2)&gt;3.75,3.75,VLOOKUP(R28,MogulsDD!$A$1:$C$2000,3,FALSE)*(N28+P28)/2)+IF((18-12*S28/$J$5)&gt;7.5,7.5,IF((18-12*S28/$J$5)&lt;0,0,(18-12*S28/$J$5)))</f>
        <v>0</v>
      </c>
      <c r="U28" s="43"/>
      <c r="V28" s="43"/>
      <c r="W28" s="43"/>
      <c r="X28" s="43"/>
      <c r="Y28" s="43"/>
      <c r="Z28" s="43"/>
      <c r="AA28" s="43"/>
      <c r="AB28" s="43"/>
      <c r="AC28" s="43"/>
      <c r="AD28" s="43"/>
    </row>
    <row r="29" spans="1:30" ht="12.75" hidden="1" customHeight="1">
      <c r="A29" s="56">
        <f t="shared" si="0"/>
        <v>9</v>
      </c>
      <c r="B29" s="58"/>
      <c r="C29" s="58"/>
      <c r="D29" s="58"/>
      <c r="E29" s="58"/>
      <c r="F29" s="58"/>
      <c r="G29" s="58"/>
      <c r="H29" s="58"/>
      <c r="I29" s="60"/>
      <c r="J29" s="80"/>
      <c r="K29" s="81"/>
      <c r="L29" s="81"/>
      <c r="M29" s="82"/>
      <c r="N29" s="82"/>
      <c r="O29" s="78"/>
      <c r="P29" s="78"/>
      <c r="Q29" s="78" t="s">
        <v>249</v>
      </c>
      <c r="R29" s="78" t="s">
        <v>250</v>
      </c>
      <c r="S29" s="62">
        <v>9999</v>
      </c>
      <c r="T29" s="58">
        <f>(J29+K29+L29)+IF((VLOOKUP(Q29,MogulsDD!$A$1:$C$2000,3,FALSE)*(M29+O29)/2)&gt;3.75,3.75,VLOOKUP(Q29,MogulsDD!$A$1:$C$2000,3,FALSE)*(M29+O29)/2)+IF((VLOOKUP(R29,MogulsDD!$A$1:$C$2000,3,FALSE)*(N29+P29)/2)&gt;3.75,3.75,VLOOKUP(R29,MogulsDD!$A$1:$C$2000,3,FALSE)*(N29+P29)/2)+IF((18-12*S29/$J$5)&gt;7.5,7.5,IF((18-12*S29/$J$5)&lt;0,0,(18-12*S29/$J$5)))</f>
        <v>0</v>
      </c>
      <c r="U29" s="43"/>
      <c r="V29" s="43"/>
      <c r="W29" s="43"/>
      <c r="X29" s="43"/>
      <c r="Y29" s="43"/>
      <c r="Z29" s="43"/>
      <c r="AA29" s="43"/>
      <c r="AB29" s="43"/>
      <c r="AC29" s="43"/>
      <c r="AD29" s="43"/>
    </row>
    <row r="30" spans="1:30" ht="12.75" hidden="1" customHeight="1">
      <c r="A30" s="56">
        <f t="shared" si="0"/>
        <v>9</v>
      </c>
      <c r="B30" s="58"/>
      <c r="C30" s="58"/>
      <c r="D30" s="58"/>
      <c r="E30" s="58"/>
      <c r="F30" s="58"/>
      <c r="G30" s="58"/>
      <c r="H30" s="58"/>
      <c r="I30" s="60"/>
      <c r="J30" s="80"/>
      <c r="K30" s="81"/>
      <c r="L30" s="81"/>
      <c r="M30" s="82"/>
      <c r="N30" s="82"/>
      <c r="O30" s="78"/>
      <c r="P30" s="78"/>
      <c r="Q30" s="78" t="s">
        <v>251</v>
      </c>
      <c r="R30" s="78" t="s">
        <v>252</v>
      </c>
      <c r="S30" s="62">
        <v>9999</v>
      </c>
      <c r="T30" s="58">
        <f>(J30+K30+L30)+IF((VLOOKUP(Q30,MogulsDD!$A$1:$C$2000,3,FALSE)*(M30+O30)/2)&gt;3.75,3.75,VLOOKUP(Q30,MogulsDD!$A$1:$C$2000,3,FALSE)*(M30+O30)/2)+IF((VLOOKUP(R30,MogulsDD!$A$1:$C$2000,3,FALSE)*(N30+P30)/2)&gt;3.75,3.75,VLOOKUP(R30,MogulsDD!$A$1:$C$2000,3,FALSE)*(N30+P30)/2)+IF((18-12*S30/$J$5)&gt;7.5,7.5,IF((18-12*S30/$J$5)&lt;0,0,(18-12*S30/$J$5)))</f>
        <v>0</v>
      </c>
      <c r="U30" s="43"/>
      <c r="V30" s="43"/>
      <c r="W30" s="43"/>
      <c r="X30" s="43"/>
      <c r="Y30" s="43"/>
      <c r="Z30" s="43"/>
      <c r="AA30" s="43"/>
      <c r="AB30" s="43"/>
      <c r="AC30" s="43"/>
      <c r="AD30" s="43"/>
    </row>
    <row r="31" spans="1:30" ht="12.75" hidden="1" customHeight="1">
      <c r="A31" s="56">
        <f t="shared" si="0"/>
        <v>9</v>
      </c>
      <c r="B31" s="58"/>
      <c r="C31" s="58"/>
      <c r="D31" s="58"/>
      <c r="E31" s="58"/>
      <c r="F31" s="58"/>
      <c r="G31" s="58"/>
      <c r="H31" s="58"/>
      <c r="I31" s="60"/>
      <c r="J31" s="80"/>
      <c r="K31" s="81"/>
      <c r="L31" s="81"/>
      <c r="M31" s="82"/>
      <c r="N31" s="82"/>
      <c r="O31" s="78"/>
      <c r="P31" s="78"/>
      <c r="Q31" s="78" t="s">
        <v>253</v>
      </c>
      <c r="R31" s="78" t="s">
        <v>254</v>
      </c>
      <c r="S31" s="62">
        <v>9999</v>
      </c>
      <c r="T31" s="58">
        <f>(J31+K31+L31)+IF((VLOOKUP(Q31,MogulsDD!$A$1:$C$2000,3,FALSE)*(M31+O31)/2)&gt;3.75,3.75,VLOOKUP(Q31,MogulsDD!$A$1:$C$2000,3,FALSE)*(M31+O31)/2)+IF((VLOOKUP(R31,MogulsDD!$A$1:$C$2000,3,FALSE)*(N31+P31)/2)&gt;3.75,3.75,VLOOKUP(R31,MogulsDD!$A$1:$C$2000,3,FALSE)*(N31+P31)/2)+IF((18-12*S31/$J$5)&gt;7.5,7.5,IF((18-12*S31/$J$5)&lt;0,0,(18-12*S31/$J$5)))</f>
        <v>0</v>
      </c>
      <c r="U31" s="43"/>
      <c r="V31" s="43"/>
      <c r="W31" s="43"/>
      <c r="X31" s="43"/>
      <c r="Y31" s="43"/>
      <c r="Z31" s="43"/>
      <c r="AA31" s="43"/>
      <c r="AB31" s="43"/>
      <c r="AC31" s="43"/>
      <c r="AD31" s="43"/>
    </row>
    <row r="32" spans="1:30" ht="12.75" hidden="1" customHeight="1">
      <c r="A32" s="56">
        <f t="shared" si="0"/>
        <v>9</v>
      </c>
      <c r="B32" s="58"/>
      <c r="C32" s="58"/>
      <c r="D32" s="58"/>
      <c r="E32" s="58"/>
      <c r="F32" s="58"/>
      <c r="G32" s="58"/>
      <c r="H32" s="58"/>
      <c r="I32" s="60"/>
      <c r="J32" s="80"/>
      <c r="K32" s="81"/>
      <c r="L32" s="81"/>
      <c r="M32" s="82"/>
      <c r="N32" s="82"/>
      <c r="O32" s="78"/>
      <c r="P32" s="78"/>
      <c r="Q32" s="78" t="s">
        <v>255</v>
      </c>
      <c r="R32" s="78" t="s">
        <v>256</v>
      </c>
      <c r="S32" s="62">
        <v>9999</v>
      </c>
      <c r="T32" s="58">
        <f>(J32+K32+L32)+IF((VLOOKUP(Q32,MogulsDD!$A$1:$C$2000,3,FALSE)*(M32+O32)/2)&gt;3.75,3.75,VLOOKUP(Q32,MogulsDD!$A$1:$C$2000,3,FALSE)*(M32+O32)/2)+IF((VLOOKUP(R32,MogulsDD!$A$1:$C$2000,3,FALSE)*(N32+P32)/2)&gt;3.75,3.75,VLOOKUP(R32,MogulsDD!$A$1:$C$2000,3,FALSE)*(N32+P32)/2)+IF((18-12*S32/$J$5)&gt;7.5,7.5,IF((18-12*S32/$J$5)&lt;0,0,(18-12*S32/$J$5)))</f>
        <v>0</v>
      </c>
      <c r="U32" s="43"/>
      <c r="V32" s="43"/>
      <c r="W32" s="43"/>
      <c r="X32" s="43"/>
      <c r="Y32" s="43"/>
      <c r="Z32" s="43"/>
      <c r="AA32" s="43"/>
      <c r="AB32" s="43"/>
      <c r="AC32" s="43"/>
      <c r="AD32" s="43"/>
    </row>
    <row r="33" spans="1:30" ht="12.75" hidden="1" customHeight="1">
      <c r="A33" s="56">
        <f t="shared" si="0"/>
        <v>9</v>
      </c>
      <c r="B33" s="58"/>
      <c r="C33" s="58"/>
      <c r="D33" s="58"/>
      <c r="E33" s="58"/>
      <c r="F33" s="58"/>
      <c r="G33" s="58"/>
      <c r="H33" s="58"/>
      <c r="I33" s="60"/>
      <c r="J33" s="80"/>
      <c r="K33" s="81"/>
      <c r="L33" s="81"/>
      <c r="M33" s="82"/>
      <c r="N33" s="82"/>
      <c r="O33" s="78"/>
      <c r="P33" s="78"/>
      <c r="Q33" s="78" t="s">
        <v>257</v>
      </c>
      <c r="R33" s="78" t="s">
        <v>258</v>
      </c>
      <c r="S33" s="62">
        <v>9999</v>
      </c>
      <c r="T33" s="58">
        <f>(J33+K33+L33)+IF((VLOOKUP(Q33,MogulsDD!$A$1:$C$2000,3,FALSE)*(M33+O33)/2)&gt;3.75,3.75,VLOOKUP(Q33,MogulsDD!$A$1:$C$2000,3,FALSE)*(M33+O33)/2)+IF((VLOOKUP(R33,MogulsDD!$A$1:$C$2000,3,FALSE)*(N33+P33)/2)&gt;3.75,3.75,VLOOKUP(R33,MogulsDD!$A$1:$C$2000,3,FALSE)*(N33+P33)/2)+IF((18-12*S33/$J$5)&gt;7.5,7.5,IF((18-12*S33/$J$5)&lt;0,0,(18-12*S33/$J$5)))</f>
        <v>0</v>
      </c>
      <c r="U33" s="43"/>
      <c r="V33" s="43"/>
      <c r="W33" s="43"/>
      <c r="X33" s="43"/>
      <c r="Y33" s="43"/>
      <c r="Z33" s="43"/>
      <c r="AA33" s="43"/>
      <c r="AB33" s="43"/>
      <c r="AC33" s="43"/>
      <c r="AD33" s="43"/>
    </row>
    <row r="34" spans="1:30" ht="12.75" hidden="1" customHeight="1">
      <c r="A34" s="56">
        <f t="shared" si="0"/>
        <v>9</v>
      </c>
      <c r="B34" s="58"/>
      <c r="C34" s="58"/>
      <c r="D34" s="58"/>
      <c r="E34" s="58"/>
      <c r="F34" s="58"/>
      <c r="G34" s="58"/>
      <c r="H34" s="58"/>
      <c r="I34" s="60"/>
      <c r="J34" s="80"/>
      <c r="K34" s="81"/>
      <c r="L34" s="81"/>
      <c r="M34" s="82"/>
      <c r="N34" s="82"/>
      <c r="O34" s="78"/>
      <c r="P34" s="78"/>
      <c r="Q34" s="78" t="s">
        <v>259</v>
      </c>
      <c r="R34" s="78" t="s">
        <v>260</v>
      </c>
      <c r="S34" s="62">
        <v>9999</v>
      </c>
      <c r="T34" s="58">
        <f>(J34+K34+L34)+IF((VLOOKUP(Q34,MogulsDD!$A$1:$C$2000,3,FALSE)*(M34+O34)/2)&gt;3.75,3.75,VLOOKUP(Q34,MogulsDD!$A$1:$C$2000,3,FALSE)*(M34+O34)/2)+IF((VLOOKUP(R34,MogulsDD!$A$1:$C$2000,3,FALSE)*(N34+P34)/2)&gt;3.75,3.75,VLOOKUP(R34,MogulsDD!$A$1:$C$2000,3,FALSE)*(N34+P34)/2)+IF((18-12*S34/$J$5)&gt;7.5,7.5,IF((18-12*S34/$J$5)&lt;0,0,(18-12*S34/$J$5)))</f>
        <v>0</v>
      </c>
      <c r="U34" s="43"/>
      <c r="V34" s="43"/>
      <c r="W34" s="43"/>
      <c r="X34" s="43"/>
      <c r="Y34" s="43"/>
      <c r="Z34" s="43"/>
      <c r="AA34" s="43"/>
      <c r="AB34" s="43"/>
      <c r="AC34" s="43"/>
      <c r="AD34" s="43"/>
    </row>
    <row r="35" spans="1:30" ht="12.75" hidden="1" customHeight="1">
      <c r="A35" s="56">
        <f t="shared" si="0"/>
        <v>9</v>
      </c>
      <c r="B35" s="58"/>
      <c r="C35" s="58"/>
      <c r="D35" s="58"/>
      <c r="E35" s="58"/>
      <c r="F35" s="58"/>
      <c r="G35" s="58"/>
      <c r="H35" s="58"/>
      <c r="I35" s="60"/>
      <c r="J35" s="80"/>
      <c r="K35" s="81"/>
      <c r="L35" s="81"/>
      <c r="M35" s="82"/>
      <c r="N35" s="82"/>
      <c r="O35" s="78"/>
      <c r="P35" s="78"/>
      <c r="Q35" s="78" t="s">
        <v>261</v>
      </c>
      <c r="R35" s="78" t="s">
        <v>262</v>
      </c>
      <c r="S35" s="62">
        <v>9999</v>
      </c>
      <c r="T35" s="58">
        <f>(J35+K35+L35)+IF((VLOOKUP(Q35,MogulsDD!$A$1:$C$2000,3,FALSE)*(M35+O35)/2)&gt;3.75,3.75,VLOOKUP(Q35,MogulsDD!$A$1:$C$2000,3,FALSE)*(M35+O35)/2)+IF((VLOOKUP(R35,MogulsDD!$A$1:$C$2000,3,FALSE)*(N35+P35)/2)&gt;3.75,3.75,VLOOKUP(R35,MogulsDD!$A$1:$C$2000,3,FALSE)*(N35+P35)/2)+IF((18-12*S35/$J$5)&gt;7.5,7.5,IF((18-12*S35/$J$5)&lt;0,0,(18-12*S35/$J$5)))</f>
        <v>0</v>
      </c>
      <c r="U35" s="43"/>
      <c r="V35" s="43"/>
      <c r="W35" s="43"/>
      <c r="X35" s="43"/>
      <c r="Y35" s="43"/>
      <c r="Z35" s="43"/>
      <c r="AA35" s="43"/>
      <c r="AB35" s="43"/>
      <c r="AC35" s="43"/>
      <c r="AD35" s="43"/>
    </row>
    <row r="36" spans="1:30" ht="12.75" hidden="1" customHeight="1">
      <c r="A36" s="56">
        <f t="shared" si="0"/>
        <v>9</v>
      </c>
      <c r="B36" s="58"/>
      <c r="C36" s="58"/>
      <c r="D36" s="58"/>
      <c r="E36" s="58"/>
      <c r="F36" s="58"/>
      <c r="G36" s="58"/>
      <c r="H36" s="58"/>
      <c r="I36" s="60"/>
      <c r="J36" s="80"/>
      <c r="K36" s="81"/>
      <c r="L36" s="81"/>
      <c r="M36" s="82"/>
      <c r="N36" s="82"/>
      <c r="O36" s="78"/>
      <c r="P36" s="78"/>
      <c r="Q36" s="78" t="s">
        <v>263</v>
      </c>
      <c r="R36" s="78" t="s">
        <v>264</v>
      </c>
      <c r="S36" s="62">
        <v>9999</v>
      </c>
      <c r="T36" s="58">
        <f>(J36+K36+L36)+IF((VLOOKUP(Q36,MogulsDD!$A$1:$C$2000,3,FALSE)*(M36+O36)/2)&gt;3.75,3.75,VLOOKUP(Q36,MogulsDD!$A$1:$C$2000,3,FALSE)*(M36+O36)/2)+IF((VLOOKUP(R36,MogulsDD!$A$1:$C$2000,3,FALSE)*(N36+P36)/2)&gt;3.75,3.75,VLOOKUP(R36,MogulsDD!$A$1:$C$2000,3,FALSE)*(N36+P36)/2)+IF((18-12*S36/$J$5)&gt;7.5,7.5,IF((18-12*S36/$J$5)&lt;0,0,(18-12*S36/$J$5)))</f>
        <v>0</v>
      </c>
      <c r="U36" s="43"/>
      <c r="V36" s="43"/>
      <c r="W36" s="43"/>
      <c r="X36" s="43"/>
      <c r="Y36" s="43"/>
      <c r="Z36" s="43"/>
      <c r="AA36" s="43"/>
      <c r="AB36" s="43"/>
      <c r="AC36" s="43"/>
      <c r="AD36" s="43"/>
    </row>
    <row r="37" spans="1:30" ht="13.5" hidden="1" customHeight="1">
      <c r="A37" s="56">
        <f t="shared" si="0"/>
        <v>9</v>
      </c>
      <c r="B37" s="86"/>
      <c r="C37" s="86"/>
      <c r="D37" s="86"/>
      <c r="E37" s="86"/>
      <c r="F37" s="86"/>
      <c r="G37" s="86"/>
      <c r="H37" s="86"/>
      <c r="I37" s="87"/>
      <c r="J37" s="88"/>
      <c r="K37" s="89"/>
      <c r="L37" s="89"/>
      <c r="M37" s="90"/>
      <c r="N37" s="90"/>
      <c r="O37" s="91"/>
      <c r="P37" s="91"/>
      <c r="Q37" s="78" t="s">
        <v>265</v>
      </c>
      <c r="R37" s="78" t="s">
        <v>266</v>
      </c>
      <c r="S37" s="62">
        <v>9999</v>
      </c>
      <c r="T37" s="58">
        <f>(J37+K37+L37)+IF((VLOOKUP(Q37,MogulsDD!$A$1:$C$2000,3,FALSE)*(M37+O37)/2)&gt;3.75,3.75,VLOOKUP(Q37,MogulsDD!$A$1:$C$2000,3,FALSE)*(M37+O37)/2)+IF((VLOOKUP(R37,MogulsDD!$A$1:$C$2000,3,FALSE)*(N37+P37)/2)&gt;3.75,3.75,VLOOKUP(R37,MogulsDD!$A$1:$C$2000,3,FALSE)*(N37+P37)/2)+IF((18-12*S37/$J$5)&gt;7.5,7.5,IF((18-12*S37/$J$5)&lt;0,0,(18-12*S37/$J$5)))</f>
        <v>0</v>
      </c>
      <c r="U37" s="43"/>
      <c r="V37" s="43"/>
      <c r="W37" s="43"/>
      <c r="X37" s="43"/>
      <c r="Y37" s="43"/>
      <c r="Z37" s="43"/>
      <c r="AA37" s="43"/>
      <c r="AB37" s="43"/>
      <c r="AC37" s="43"/>
      <c r="AD37" s="43"/>
    </row>
    <row r="38" spans="1:30" ht="13.5" customHeight="1">
      <c r="A38" s="40"/>
      <c r="B38" s="2"/>
      <c r="C38" s="2"/>
      <c r="D38" s="2"/>
      <c r="E38" s="2"/>
      <c r="F38" s="2"/>
      <c r="G38" s="2"/>
      <c r="H38" s="2"/>
      <c r="I38" s="2"/>
      <c r="J38" s="2"/>
      <c r="K38" s="2"/>
      <c r="L38" s="2"/>
      <c r="M38" s="2"/>
      <c r="N38" s="2"/>
      <c r="O38" s="2"/>
      <c r="P38" s="2"/>
      <c r="Q38" s="2"/>
      <c r="R38" s="2"/>
      <c r="S38" s="2"/>
      <c r="T38" s="92"/>
      <c r="U38" s="43"/>
      <c r="V38" s="43"/>
      <c r="W38" s="43"/>
      <c r="X38" s="43"/>
      <c r="Y38" s="43"/>
      <c r="Z38" s="43"/>
      <c r="AA38" s="43"/>
      <c r="AB38" s="43"/>
      <c r="AC38" s="43"/>
      <c r="AD38" s="43"/>
    </row>
    <row r="39" spans="1:30" ht="13.5" customHeight="1">
      <c r="A39" s="93"/>
      <c r="B39" s="94"/>
      <c r="C39" s="49"/>
      <c r="D39" s="49"/>
      <c r="E39" s="95" t="s">
        <v>267</v>
      </c>
      <c r="F39" s="49"/>
      <c r="G39" s="49"/>
      <c r="H39" s="49"/>
      <c r="I39" s="96"/>
      <c r="J39" s="48"/>
      <c r="K39" s="49"/>
      <c r="L39" s="49"/>
      <c r="M39" s="49"/>
      <c r="N39" s="49"/>
      <c r="O39" s="49"/>
      <c r="P39" s="49"/>
      <c r="Q39" s="49"/>
      <c r="R39" s="49"/>
      <c r="S39" s="49"/>
      <c r="T39" s="97"/>
      <c r="U39" s="43"/>
      <c r="V39" s="43"/>
      <c r="W39" s="43"/>
      <c r="X39" s="43"/>
      <c r="Y39" s="43"/>
      <c r="Z39" s="43"/>
      <c r="AA39" s="43"/>
      <c r="AB39" s="43"/>
      <c r="AC39" s="43"/>
      <c r="AD39" s="43"/>
    </row>
    <row r="40" spans="1:30" ht="13.5" customHeight="1">
      <c r="A40" s="51"/>
      <c r="B40" s="52" t="s">
        <v>268</v>
      </c>
      <c r="C40" s="52" t="s">
        <v>269</v>
      </c>
      <c r="D40" s="52" t="s">
        <v>270</v>
      </c>
      <c r="E40" s="52" t="s">
        <v>271</v>
      </c>
      <c r="F40" s="52" t="s">
        <v>272</v>
      </c>
      <c r="G40" s="52" t="s">
        <v>273</v>
      </c>
      <c r="H40" s="52" t="s">
        <v>274</v>
      </c>
      <c r="I40" s="53" t="s">
        <v>275</v>
      </c>
      <c r="J40" s="51" t="s">
        <v>276</v>
      </c>
      <c r="K40" s="52" t="s">
        <v>277</v>
      </c>
      <c r="L40" s="52" t="s">
        <v>278</v>
      </c>
      <c r="M40" s="52" t="s">
        <v>279</v>
      </c>
      <c r="N40" s="52" t="s">
        <v>280</v>
      </c>
      <c r="O40" s="52" t="s">
        <v>281</v>
      </c>
      <c r="P40" s="52" t="s">
        <v>282</v>
      </c>
      <c r="Q40" s="52" t="s">
        <v>283</v>
      </c>
      <c r="R40" s="52" t="s">
        <v>284</v>
      </c>
      <c r="S40" s="52"/>
      <c r="T40" s="54" t="s">
        <v>285</v>
      </c>
      <c r="U40" s="55"/>
      <c r="V40" s="55"/>
      <c r="W40" s="55"/>
      <c r="X40" s="55"/>
      <c r="Y40" s="55"/>
      <c r="Z40" s="55"/>
      <c r="AA40" s="55"/>
      <c r="AB40" s="55"/>
      <c r="AC40" s="55"/>
      <c r="AD40" s="55"/>
    </row>
    <row r="41" spans="1:30" ht="12.75" customHeight="1">
      <c r="A41" s="56">
        <f t="shared" ref="A41:A72" si="1">RANK(T41,$T$41:$T$140,0)</f>
        <v>1</v>
      </c>
      <c r="B41" s="98">
        <v>103</v>
      </c>
      <c r="C41" s="58" t="s">
        <v>286</v>
      </c>
      <c r="D41" s="57" t="s">
        <v>287</v>
      </c>
      <c r="E41" s="57" t="s">
        <v>288</v>
      </c>
      <c r="F41" s="58" t="s">
        <v>289</v>
      </c>
      <c r="G41" s="58"/>
      <c r="H41" s="58" t="s">
        <v>290</v>
      </c>
      <c r="I41" s="60" t="s">
        <v>291</v>
      </c>
      <c r="J41" s="61">
        <v>4.0999999999999996</v>
      </c>
      <c r="K41" s="62">
        <v>4.0999999999999996</v>
      </c>
      <c r="L41" s="62">
        <v>4.0999999999999996</v>
      </c>
      <c r="M41" s="63">
        <v>2.4</v>
      </c>
      <c r="N41" s="63">
        <v>2</v>
      </c>
      <c r="O41" s="64">
        <v>2.2999999999999998</v>
      </c>
      <c r="P41" s="64">
        <v>2.1</v>
      </c>
      <c r="Q41" s="64" t="s">
        <v>292</v>
      </c>
      <c r="R41" s="64" t="s">
        <v>293</v>
      </c>
      <c r="S41" s="62">
        <v>16.98</v>
      </c>
      <c r="T41" s="58">
        <f>(J41+K41+L41)+IF((VLOOKUP(Q41,MogulsDD!$A$1:$C$2000,3,FALSE)*(M41+O41)/2)&gt;3.75,3.75,VLOOKUP(Q41,MogulsDD!$A$1:$C$2000,3,FALSE)*(M41+O41)/2)+IF((VLOOKUP(R41,MogulsDD!$A$1:$C$2000,3,FALSE)*(N41+P41)/2)&gt;3.75,3.75,VLOOKUP(R41,MogulsDD!$A$1:$C$2000,3,FALSE)*(N41+P41)/2)+IF((18-12*S41/$J$5)&gt;7.5,7.5,IF((18-12*S41/$J$5)&lt;0,0,(18-12*S41/$J$5)))</f>
        <v>24.513999999999999</v>
      </c>
      <c r="U41" s="43"/>
      <c r="V41" s="43"/>
      <c r="W41" s="43"/>
      <c r="X41" s="43"/>
      <c r="Y41" s="43"/>
      <c r="Z41" s="43"/>
      <c r="AA41" s="43"/>
      <c r="AB41" s="43"/>
      <c r="AC41" s="43"/>
      <c r="AD41" s="43"/>
    </row>
    <row r="42" spans="1:30" ht="12.75" customHeight="1">
      <c r="A42" s="56">
        <f t="shared" si="1"/>
        <v>2</v>
      </c>
      <c r="B42" s="98">
        <v>93</v>
      </c>
      <c r="C42" s="58" t="s">
        <v>294</v>
      </c>
      <c r="D42" s="58" t="s">
        <v>295</v>
      </c>
      <c r="E42" s="58" t="s">
        <v>296</v>
      </c>
      <c r="F42" s="58" t="s">
        <v>297</v>
      </c>
      <c r="G42" s="58"/>
      <c r="H42" s="58" t="s">
        <v>298</v>
      </c>
      <c r="I42" s="60" t="s">
        <v>299</v>
      </c>
      <c r="J42" s="65">
        <v>4</v>
      </c>
      <c r="K42" s="66">
        <v>4</v>
      </c>
      <c r="L42" s="66">
        <v>4</v>
      </c>
      <c r="M42" s="67">
        <v>1.8</v>
      </c>
      <c r="N42" s="67">
        <v>2</v>
      </c>
      <c r="O42" s="64">
        <v>2</v>
      </c>
      <c r="P42" s="64">
        <v>2</v>
      </c>
      <c r="Q42" s="64" t="s">
        <v>300</v>
      </c>
      <c r="R42" s="64" t="s">
        <v>301</v>
      </c>
      <c r="S42" s="62">
        <v>19.36</v>
      </c>
      <c r="T42" s="58">
        <f>(J42+K42+L42)+IF((VLOOKUP(Q42,MogulsDD!$A$1:$C$2000,3,FALSE)*(M42+O42)/2)&gt;3.75,3.75,VLOOKUP(Q42,MogulsDD!$A$1:$C$2000,3,FALSE)*(M42+O42)/2)+IF((VLOOKUP(R42,MogulsDD!$A$1:$C$2000,3,FALSE)*(N42+P42)/2)&gt;3.75,3.75,VLOOKUP(R42,MogulsDD!$A$1:$C$2000,3,FALSE)*(N42+P42)/2)+IF((18-12*S42/$J$5)&gt;7.5,7.5,IF((18-12*S42/$J$5)&lt;0,0,(18-12*S42/$J$5)))</f>
        <v>23.594999999999999</v>
      </c>
      <c r="U42" s="43"/>
      <c r="V42" s="43"/>
      <c r="W42" s="43"/>
      <c r="X42" s="43"/>
      <c r="Y42" s="43"/>
      <c r="Z42" s="43"/>
      <c r="AA42" s="43"/>
      <c r="AB42" s="43"/>
      <c r="AC42" s="43"/>
      <c r="AD42" s="43"/>
    </row>
    <row r="43" spans="1:30" ht="12.75" customHeight="1">
      <c r="A43" s="56">
        <f t="shared" si="1"/>
        <v>3</v>
      </c>
      <c r="B43" s="98">
        <v>90</v>
      </c>
      <c r="C43" s="58" t="s">
        <v>302</v>
      </c>
      <c r="D43" s="58" t="s">
        <v>303</v>
      </c>
      <c r="E43" s="58" t="s">
        <v>304</v>
      </c>
      <c r="F43" s="58" t="s">
        <v>305</v>
      </c>
      <c r="G43" s="58"/>
      <c r="H43" s="58" t="s">
        <v>306</v>
      </c>
      <c r="I43" s="60" t="s">
        <v>307</v>
      </c>
      <c r="J43" s="65">
        <v>3.5</v>
      </c>
      <c r="K43" s="66">
        <v>3.7</v>
      </c>
      <c r="L43" s="66">
        <v>3.6</v>
      </c>
      <c r="M43" s="67">
        <v>1.8</v>
      </c>
      <c r="N43" s="67">
        <v>1.8</v>
      </c>
      <c r="O43" s="64">
        <v>1.8</v>
      </c>
      <c r="P43" s="64">
        <v>1.7</v>
      </c>
      <c r="Q43" s="64" t="s">
        <v>308</v>
      </c>
      <c r="R43" s="64" t="s">
        <v>309</v>
      </c>
      <c r="S43" s="62">
        <v>19.3</v>
      </c>
      <c r="T43" s="58">
        <f>(J43+K43+L43)+IF((VLOOKUP(Q43,MogulsDD!$A$1:$C$2000,3,FALSE)*(M43+O43)/2)&gt;3.75,3.75,VLOOKUP(Q43,MogulsDD!$A$1:$C$2000,3,FALSE)*(M43+O43)/2)+IF((VLOOKUP(R43,MogulsDD!$A$1:$C$2000,3,FALSE)*(N43+P43)/2)&gt;3.75,3.75,VLOOKUP(R43,MogulsDD!$A$1:$C$2000,3,FALSE)*(N43+P43)/2)+IF((18-12*S43/$J$5)&gt;7.5,7.5,IF((18-12*S43/$J$5)&lt;0,0,(18-12*S43/$J$5)))</f>
        <v>22.17</v>
      </c>
      <c r="U43" s="43"/>
      <c r="V43" s="43"/>
      <c r="W43" s="43"/>
      <c r="X43" s="43"/>
      <c r="Y43" s="43"/>
      <c r="Z43" s="43"/>
      <c r="AA43" s="43"/>
      <c r="AB43" s="43"/>
      <c r="AC43" s="43"/>
      <c r="AD43" s="43"/>
    </row>
    <row r="44" spans="1:30" ht="12.75" customHeight="1">
      <c r="A44" s="56">
        <f t="shared" si="1"/>
        <v>4</v>
      </c>
      <c r="B44" s="98">
        <v>94</v>
      </c>
      <c r="C44" s="58" t="s">
        <v>310</v>
      </c>
      <c r="D44" s="58" t="s">
        <v>311</v>
      </c>
      <c r="E44" s="58" t="s">
        <v>312</v>
      </c>
      <c r="F44" s="58" t="s">
        <v>313</v>
      </c>
      <c r="G44" s="58"/>
      <c r="H44" s="58" t="s">
        <v>314</v>
      </c>
      <c r="I44" s="60" t="s">
        <v>315</v>
      </c>
      <c r="J44" s="65">
        <v>3.2</v>
      </c>
      <c r="K44" s="66">
        <v>3.2</v>
      </c>
      <c r="L44" s="66">
        <v>2.9</v>
      </c>
      <c r="M44" s="67">
        <v>1.6</v>
      </c>
      <c r="N44" s="67">
        <v>2</v>
      </c>
      <c r="O44" s="64">
        <v>1.8</v>
      </c>
      <c r="P44" s="64">
        <v>1.9</v>
      </c>
      <c r="Q44" s="64" t="s">
        <v>316</v>
      </c>
      <c r="R44" s="64" t="s">
        <v>317</v>
      </c>
      <c r="S44" s="62">
        <v>20.8</v>
      </c>
      <c r="T44" s="58">
        <f>(J44+K44+L44)+IF((VLOOKUP(Q44,MogulsDD!$A$1:$C$2000,3,FALSE)*(M44+O44)/2)&gt;3.75,3.75,VLOOKUP(Q44,MogulsDD!$A$1:$C$2000,3,FALSE)*(M44+O44)/2)+IF((VLOOKUP(R44,MogulsDD!$A$1:$C$2000,3,FALSE)*(N44+P44)/2)&gt;3.75,3.75,VLOOKUP(R44,MogulsDD!$A$1:$C$2000,3,FALSE)*(N44+P44)/2)+IF((18-12*S44/$J$5)&gt;7.5,7.5,IF((18-12*S44/$J$5)&lt;0,0,(18-12*S44/$J$5)))</f>
        <v>19.621491037131882</v>
      </c>
      <c r="U44" s="43"/>
      <c r="V44" s="43"/>
      <c r="W44" s="43"/>
      <c r="X44" s="43"/>
      <c r="Y44" s="43"/>
      <c r="Z44" s="43"/>
      <c r="AA44" s="43"/>
      <c r="AB44" s="43"/>
      <c r="AC44" s="43"/>
      <c r="AD44" s="43"/>
    </row>
    <row r="45" spans="1:30" ht="12.75" customHeight="1">
      <c r="A45" s="56">
        <f t="shared" si="1"/>
        <v>5</v>
      </c>
      <c r="B45" s="98">
        <v>99</v>
      </c>
      <c r="C45" s="58" t="s">
        <v>318</v>
      </c>
      <c r="D45" s="58" t="s">
        <v>319</v>
      </c>
      <c r="E45" s="58" t="s">
        <v>320</v>
      </c>
      <c r="F45" s="58" t="s">
        <v>321</v>
      </c>
      <c r="G45" s="58"/>
      <c r="H45" s="58" t="s">
        <v>322</v>
      </c>
      <c r="I45" s="60" t="s">
        <v>323</v>
      </c>
      <c r="J45" s="65">
        <v>3.9</v>
      </c>
      <c r="K45" s="66">
        <v>3.3</v>
      </c>
      <c r="L45" s="66">
        <v>3.2</v>
      </c>
      <c r="M45" s="67">
        <v>2.1</v>
      </c>
      <c r="N45" s="67">
        <v>1.7</v>
      </c>
      <c r="O45" s="64">
        <v>1.7</v>
      </c>
      <c r="P45" s="64">
        <v>1.4</v>
      </c>
      <c r="Q45" s="64" t="s">
        <v>324</v>
      </c>
      <c r="R45" s="64" t="s">
        <v>325</v>
      </c>
      <c r="S45" s="62">
        <v>21.71</v>
      </c>
      <c r="T45" s="58">
        <f>(J45+K45+L45)+IF((VLOOKUP(Q45,MogulsDD!$A$1:$C$2000,3,FALSE)*(M45+O45)/2)&gt;3.75,3.75,VLOOKUP(Q45,MogulsDD!$A$1:$C$2000,3,FALSE)*(M45+O45)/2)+IF((VLOOKUP(R45,MogulsDD!$A$1:$C$2000,3,FALSE)*(N45+P45)/2)&gt;3.75,3.75,VLOOKUP(R45,MogulsDD!$A$1:$C$2000,3,FALSE)*(N45+P45)/2)+IF((18-12*S45/$J$5)&gt;7.5,7.5,IF((18-12*S45/$J$5)&lt;0,0,(18-12*S45/$J$5)))</f>
        <v>19.323421895006398</v>
      </c>
      <c r="U45" s="43"/>
      <c r="V45" s="43"/>
      <c r="W45" s="43"/>
      <c r="X45" s="43"/>
      <c r="Y45" s="43"/>
      <c r="Z45" s="43"/>
      <c r="AA45" s="43"/>
      <c r="AB45" s="43"/>
      <c r="AC45" s="43"/>
      <c r="AD45" s="43"/>
    </row>
    <row r="46" spans="1:30" ht="12.75" customHeight="1">
      <c r="A46" s="56">
        <f t="shared" si="1"/>
        <v>6</v>
      </c>
      <c r="B46" s="98">
        <v>96</v>
      </c>
      <c r="C46" s="58" t="s">
        <v>326</v>
      </c>
      <c r="D46" s="58" t="s">
        <v>327</v>
      </c>
      <c r="E46" s="58" t="s">
        <v>328</v>
      </c>
      <c r="F46" s="58" t="s">
        <v>329</v>
      </c>
      <c r="G46" s="58"/>
      <c r="H46" s="58" t="s">
        <v>330</v>
      </c>
      <c r="I46" s="60" t="s">
        <v>331</v>
      </c>
      <c r="J46" s="65">
        <v>3.2</v>
      </c>
      <c r="K46" s="66">
        <v>2.9</v>
      </c>
      <c r="L46" s="66">
        <v>3.2</v>
      </c>
      <c r="M46" s="67">
        <v>1.4</v>
      </c>
      <c r="N46" s="67">
        <v>1</v>
      </c>
      <c r="O46" s="64">
        <v>1.5</v>
      </c>
      <c r="P46" s="64">
        <v>1.2</v>
      </c>
      <c r="Q46" s="64" t="s">
        <v>332</v>
      </c>
      <c r="R46" s="64" t="s">
        <v>333</v>
      </c>
      <c r="S46" s="62">
        <v>22.49</v>
      </c>
      <c r="T46" s="58">
        <f>(J46+K46+L46)+IF((VLOOKUP(Q46,MogulsDD!$A$1:$C$2000,3,FALSE)*(M46+O46)/2)&gt;3.75,3.75,VLOOKUP(Q46,MogulsDD!$A$1:$C$2000,3,FALSE)*(M46+O46)/2)+IF((VLOOKUP(R46,MogulsDD!$A$1:$C$2000,3,FALSE)*(N46+P46)/2)&gt;3.75,3.75,VLOOKUP(R46,MogulsDD!$A$1:$C$2000,3,FALSE)*(N46+P46)/2)+IF((18-12*S46/$J$5)&gt;7.5,7.5,IF((18-12*S46/$J$5)&lt;0,0,(18-12*S46/$J$5)))</f>
        <v>18.458934058898848</v>
      </c>
      <c r="U46" s="43"/>
      <c r="V46" s="43"/>
      <c r="W46" s="43"/>
      <c r="X46" s="43"/>
      <c r="Y46" s="43"/>
      <c r="Z46" s="43"/>
      <c r="AA46" s="43"/>
      <c r="AB46" s="43"/>
      <c r="AC46" s="43"/>
      <c r="AD46" s="43"/>
    </row>
    <row r="47" spans="1:30" ht="12.75" customHeight="1">
      <c r="A47" s="56">
        <f t="shared" si="1"/>
        <v>7</v>
      </c>
      <c r="B47" s="98">
        <v>104</v>
      </c>
      <c r="C47" s="58" t="s">
        <v>334</v>
      </c>
      <c r="D47" s="57" t="s">
        <v>335</v>
      </c>
      <c r="E47" s="57" t="s">
        <v>336</v>
      </c>
      <c r="F47" s="58" t="s">
        <v>337</v>
      </c>
      <c r="G47" s="58"/>
      <c r="H47" s="58" t="s">
        <v>338</v>
      </c>
      <c r="I47" s="79" t="s">
        <v>339</v>
      </c>
      <c r="J47" s="65">
        <v>2.8</v>
      </c>
      <c r="K47" s="66">
        <v>2.9</v>
      </c>
      <c r="L47" s="66">
        <v>2.8</v>
      </c>
      <c r="M47" s="67">
        <v>0.9</v>
      </c>
      <c r="N47" s="67">
        <v>1.7</v>
      </c>
      <c r="O47" s="64">
        <v>1</v>
      </c>
      <c r="P47" s="64">
        <v>1.5</v>
      </c>
      <c r="Q47" s="64" t="s">
        <v>340</v>
      </c>
      <c r="R47" s="64" t="s">
        <v>341</v>
      </c>
      <c r="S47" s="62">
        <v>19.73</v>
      </c>
      <c r="T47" s="58">
        <f>(J47+K47+L47)+IF((VLOOKUP(Q47,MogulsDD!$A$1:$C$2000,3,FALSE)*(M47+O47)/2)&gt;3.75,3.75,VLOOKUP(Q47,MogulsDD!$A$1:$C$2000,3,FALSE)*(M47+O47)/2)+IF((VLOOKUP(R47,MogulsDD!$A$1:$C$2000,3,FALSE)*(N47+P47)/2)&gt;3.75,3.75,VLOOKUP(R47,MogulsDD!$A$1:$C$2000,3,FALSE)*(N47+P47)/2)+IF((18-12*S47/$J$5)&gt;7.5,7.5,IF((18-12*S47/$J$5)&lt;0,0,(18-12*S47/$J$5)))</f>
        <v>17.973500000000001</v>
      </c>
      <c r="U47" s="43"/>
      <c r="V47" s="43"/>
      <c r="W47" s="43"/>
      <c r="X47" s="43"/>
      <c r="Y47" s="43"/>
      <c r="Z47" s="43"/>
      <c r="AA47" s="43"/>
      <c r="AB47" s="43"/>
      <c r="AC47" s="43"/>
      <c r="AD47" s="43"/>
    </row>
    <row r="48" spans="1:30" ht="12.75" customHeight="1">
      <c r="A48" s="56">
        <f t="shared" si="1"/>
        <v>8</v>
      </c>
      <c r="B48" s="98">
        <v>91</v>
      </c>
      <c r="C48" s="58" t="s">
        <v>342</v>
      </c>
      <c r="D48" s="58" t="s">
        <v>343</v>
      </c>
      <c r="E48" s="58" t="s">
        <v>344</v>
      </c>
      <c r="F48" s="58" t="s">
        <v>345</v>
      </c>
      <c r="G48" s="58"/>
      <c r="H48" s="58" t="s">
        <v>346</v>
      </c>
      <c r="I48" s="60" t="s">
        <v>347</v>
      </c>
      <c r="J48" s="65">
        <v>3.1</v>
      </c>
      <c r="K48" s="66">
        <v>2.9</v>
      </c>
      <c r="L48" s="66">
        <v>2.8</v>
      </c>
      <c r="M48" s="67">
        <v>1.3</v>
      </c>
      <c r="N48" s="67">
        <v>0.9</v>
      </c>
      <c r="O48" s="64">
        <v>1.1000000000000001</v>
      </c>
      <c r="P48" s="64">
        <v>0.7</v>
      </c>
      <c r="Q48" s="64" t="s">
        <v>348</v>
      </c>
      <c r="R48" s="64" t="s">
        <v>349</v>
      </c>
      <c r="S48" s="62">
        <v>21.26</v>
      </c>
      <c r="T48" s="58">
        <f>(J48+K48+L48)+IF((VLOOKUP(Q48,MogulsDD!$A$1:$C$2000,3,FALSE)*(M48+O48)/2)&gt;3.75,3.75,VLOOKUP(Q48,MogulsDD!$A$1:$C$2000,3,FALSE)*(M48+O48)/2)+IF((VLOOKUP(R48,MogulsDD!$A$1:$C$2000,3,FALSE)*(N48+P48)/2)&gt;3.75,3.75,VLOOKUP(R48,MogulsDD!$A$1:$C$2000,3,FALSE)*(N48+P48)/2)+IF((18-12*S48/$J$5)&gt;7.5,7.5,IF((18-12*S48/$J$5)&lt;0,0,(18-12*S48/$J$5)))</f>
        <v>17.139395646606914</v>
      </c>
      <c r="U48" s="43"/>
      <c r="V48" s="43"/>
      <c r="W48" s="43"/>
      <c r="X48" s="43"/>
      <c r="Y48" s="43"/>
      <c r="Z48" s="43"/>
      <c r="AA48" s="43"/>
      <c r="AB48" s="43"/>
      <c r="AC48" s="43"/>
      <c r="AD48" s="43"/>
    </row>
    <row r="49" spans="1:30" ht="12.75" customHeight="1">
      <c r="A49" s="56">
        <f t="shared" si="1"/>
        <v>9</v>
      </c>
      <c r="B49" s="98">
        <v>101</v>
      </c>
      <c r="C49" s="58" t="s">
        <v>350</v>
      </c>
      <c r="D49" s="58" t="s">
        <v>351</v>
      </c>
      <c r="E49" s="58" t="s">
        <v>352</v>
      </c>
      <c r="F49" s="58"/>
      <c r="G49" s="58"/>
      <c r="H49" s="58" t="s">
        <v>353</v>
      </c>
      <c r="I49" s="60" t="s">
        <v>354</v>
      </c>
      <c r="J49" s="65">
        <v>3.2</v>
      </c>
      <c r="K49" s="66">
        <v>3.3</v>
      </c>
      <c r="L49" s="66">
        <v>3.1</v>
      </c>
      <c r="M49" s="67">
        <v>0.8</v>
      </c>
      <c r="N49" s="67">
        <v>1</v>
      </c>
      <c r="O49" s="64">
        <v>0.6</v>
      </c>
      <c r="P49" s="64">
        <v>1</v>
      </c>
      <c r="Q49" s="64" t="s">
        <v>355</v>
      </c>
      <c r="R49" s="64" t="s">
        <v>356</v>
      </c>
      <c r="S49" s="62">
        <v>22.66</v>
      </c>
      <c r="T49" s="58">
        <f>(J49+K49+L49)+IF((VLOOKUP(Q49,MogulsDD!$A$1:$C$2000,3,FALSE)*(M49+O49)/2)&gt;3.75,3.75,VLOOKUP(Q49,MogulsDD!$A$1:$C$2000,3,FALSE)*(M49+O49)/2)+IF((VLOOKUP(R49,MogulsDD!$A$1:$C$2000,3,FALSE)*(N49+P49)/2)&gt;3.75,3.75,VLOOKUP(R49,MogulsDD!$A$1:$C$2000,3,FALSE)*(N49+P49)/2)+IF((18-12*S49/$J$5)&gt;7.5,7.5,IF((18-12*S49/$J$5)&lt;0,0,(18-12*S49/$J$5)))</f>
        <v>17.038366197183095</v>
      </c>
      <c r="U49" s="43"/>
      <c r="V49" s="43"/>
      <c r="W49" s="43"/>
      <c r="X49" s="43"/>
      <c r="Y49" s="43"/>
      <c r="Z49" s="43"/>
      <c r="AA49" s="43"/>
      <c r="AB49" s="43"/>
      <c r="AC49" s="43"/>
      <c r="AD49" s="43"/>
    </row>
    <row r="50" spans="1:30" ht="12.75" customHeight="1">
      <c r="A50" s="56">
        <f t="shared" si="1"/>
        <v>10</v>
      </c>
      <c r="B50" s="98">
        <v>92</v>
      </c>
      <c r="C50" s="58" t="s">
        <v>357</v>
      </c>
      <c r="D50" s="58" t="s">
        <v>358</v>
      </c>
      <c r="E50" s="58" t="s">
        <v>359</v>
      </c>
      <c r="F50" s="58" t="s">
        <v>360</v>
      </c>
      <c r="G50" s="58"/>
      <c r="H50" s="58" t="s">
        <v>361</v>
      </c>
      <c r="I50" s="60" t="s">
        <v>362</v>
      </c>
      <c r="J50" s="65">
        <v>2.5</v>
      </c>
      <c r="K50" s="66">
        <v>2.7</v>
      </c>
      <c r="L50" s="66">
        <v>2.6</v>
      </c>
      <c r="M50" s="67">
        <v>1.7</v>
      </c>
      <c r="N50" s="67">
        <v>1.4</v>
      </c>
      <c r="O50" s="64">
        <v>1.8</v>
      </c>
      <c r="P50" s="64">
        <v>1.2</v>
      </c>
      <c r="Q50" s="64" t="s">
        <v>363</v>
      </c>
      <c r="R50" s="64" t="s">
        <v>364</v>
      </c>
      <c r="S50" s="62">
        <v>21.78</v>
      </c>
      <c r="T50" s="58">
        <f>(J50+K50+L50)+IF((VLOOKUP(Q50,MogulsDD!$A$1:$C$2000,3,FALSE)*(M50+O50)/2)&gt;3.75,3.75,VLOOKUP(Q50,MogulsDD!$A$1:$C$2000,3,FALSE)*(M50+O50)/2)+IF((VLOOKUP(R50,MogulsDD!$A$1:$C$2000,3,FALSE)*(N50+P50)/2)&gt;3.75,3.75,VLOOKUP(R50,MogulsDD!$A$1:$C$2000,3,FALSE)*(N50+P50)/2)+IF((18-12*S50/$J$5)&gt;7.5,7.5,IF((18-12*S50/$J$5)&lt;0,0,(18-12*S50/$J$5)))</f>
        <v>16.453570422535208</v>
      </c>
      <c r="U50" s="43"/>
      <c r="V50" s="43"/>
      <c r="W50" s="43"/>
      <c r="X50" s="43"/>
      <c r="Y50" s="43"/>
      <c r="Z50" s="43"/>
      <c r="AA50" s="43"/>
      <c r="AB50" s="43"/>
      <c r="AC50" s="43"/>
      <c r="AD50" s="43"/>
    </row>
    <row r="51" spans="1:30" ht="12.75" customHeight="1">
      <c r="A51" s="56">
        <f t="shared" si="1"/>
        <v>11</v>
      </c>
      <c r="B51" s="98">
        <v>100</v>
      </c>
      <c r="C51" s="58" t="s">
        <v>365</v>
      </c>
      <c r="D51" s="58" t="s">
        <v>366</v>
      </c>
      <c r="E51" s="58" t="s">
        <v>367</v>
      </c>
      <c r="F51" s="58" t="s">
        <v>368</v>
      </c>
      <c r="G51" s="58"/>
      <c r="H51" s="58" t="s">
        <v>369</v>
      </c>
      <c r="I51" s="60" t="s">
        <v>370</v>
      </c>
      <c r="J51" s="65">
        <v>2.7</v>
      </c>
      <c r="K51" s="66">
        <v>3</v>
      </c>
      <c r="L51" s="66">
        <v>2.8</v>
      </c>
      <c r="M51" s="67">
        <v>1.8</v>
      </c>
      <c r="N51" s="67">
        <v>1</v>
      </c>
      <c r="O51" s="64">
        <v>1.4</v>
      </c>
      <c r="P51" s="64">
        <v>0.5</v>
      </c>
      <c r="Q51" s="64" t="s">
        <v>371</v>
      </c>
      <c r="R51" s="64" t="s">
        <v>372</v>
      </c>
      <c r="S51" s="62">
        <v>22.46</v>
      </c>
      <c r="T51" s="58">
        <f>(J51+K51+L51)+IF((VLOOKUP(Q51,MogulsDD!$A$1:$C$2000,3,FALSE)*(M51+O51)/2)&gt;3.75,3.75,VLOOKUP(Q51,MogulsDD!$A$1:$C$2000,3,FALSE)*(M51+O51)/2)+IF((VLOOKUP(R51,MogulsDD!$A$1:$C$2000,3,FALSE)*(N51+P51)/2)&gt;3.75,3.75,VLOOKUP(R51,MogulsDD!$A$1:$C$2000,3,FALSE)*(N51+P51)/2)+IF((18-12*S51/$J$5)&gt;7.5,7.5,IF((18-12*S51/$J$5)&lt;0,0,(18-12*S51/$J$5)))</f>
        <v>16.430298975672216</v>
      </c>
      <c r="U51" s="43"/>
      <c r="V51" s="43"/>
      <c r="W51" s="43"/>
      <c r="X51" s="43"/>
      <c r="Y51" s="43"/>
      <c r="Z51" s="43"/>
      <c r="AA51" s="43"/>
      <c r="AB51" s="43"/>
      <c r="AC51" s="43"/>
      <c r="AD51" s="43"/>
    </row>
    <row r="52" spans="1:30" ht="13.5" customHeight="1">
      <c r="A52" s="56">
        <f t="shared" si="1"/>
        <v>12</v>
      </c>
      <c r="B52" s="99">
        <v>95</v>
      </c>
      <c r="C52" s="69" t="s">
        <v>373</v>
      </c>
      <c r="D52" s="69" t="s">
        <v>374</v>
      </c>
      <c r="E52" s="69" t="s">
        <v>375</v>
      </c>
      <c r="F52" s="69" t="s">
        <v>376</v>
      </c>
      <c r="G52" s="69"/>
      <c r="H52" s="69" t="s">
        <v>377</v>
      </c>
      <c r="I52" s="70" t="s">
        <v>378</v>
      </c>
      <c r="J52" s="71">
        <v>3</v>
      </c>
      <c r="K52" s="72">
        <v>2.7</v>
      </c>
      <c r="L52" s="72">
        <v>2.8</v>
      </c>
      <c r="M52" s="73">
        <v>1.5</v>
      </c>
      <c r="N52" s="73">
        <v>1.2</v>
      </c>
      <c r="O52" s="74">
        <v>1.2</v>
      </c>
      <c r="P52" s="74">
        <v>1</v>
      </c>
      <c r="Q52" s="64" t="s">
        <v>379</v>
      </c>
      <c r="R52" s="64" t="s">
        <v>380</v>
      </c>
      <c r="S52" s="62">
        <v>23.21</v>
      </c>
      <c r="T52" s="58">
        <f>(J52+K52+L52)+IF((VLOOKUP(Q52,MogulsDD!$A$1:$C$2000,3,FALSE)*(M52+O52)/2)&gt;3.75,3.75,VLOOKUP(Q52,MogulsDD!$A$1:$C$2000,3,FALSE)*(M52+O52)/2)+IF((VLOOKUP(R52,MogulsDD!$A$1:$C$2000,3,FALSE)*(N52+P52)/2)&gt;3.75,3.75,VLOOKUP(R52,MogulsDD!$A$1:$C$2000,3,FALSE)*(N52+P52)/2)+IF((18-12*S52/$J$5)&gt;7.5,7.5,IF((18-12*S52/$J$5)&lt;0,0,(18-12*S52/$J$5)))</f>
        <v>16.053176056338025</v>
      </c>
      <c r="U52" s="43"/>
      <c r="V52" s="43"/>
      <c r="W52" s="43"/>
      <c r="X52" s="43"/>
      <c r="Y52" s="43"/>
      <c r="Z52" s="43"/>
      <c r="AA52" s="43"/>
      <c r="AB52" s="43"/>
      <c r="AC52" s="43"/>
      <c r="AD52" s="43"/>
    </row>
    <row r="53" spans="1:30" ht="12.75" customHeight="1">
      <c r="A53" s="56">
        <f t="shared" si="1"/>
        <v>13</v>
      </c>
      <c r="B53" s="100">
        <v>98</v>
      </c>
      <c r="C53" s="101" t="s">
        <v>381</v>
      </c>
      <c r="D53" s="101" t="s">
        <v>382</v>
      </c>
      <c r="E53" s="101" t="s">
        <v>383</v>
      </c>
      <c r="F53" s="102">
        <v>21903</v>
      </c>
      <c r="G53" s="101"/>
      <c r="H53" s="101" t="s">
        <v>384</v>
      </c>
      <c r="I53" s="103" t="s">
        <v>385</v>
      </c>
      <c r="J53" s="104">
        <v>2.6</v>
      </c>
      <c r="K53" s="62">
        <v>2.7</v>
      </c>
      <c r="L53" s="62">
        <v>2.9</v>
      </c>
      <c r="M53" s="63">
        <v>0.2</v>
      </c>
      <c r="N53" s="63">
        <v>0.3</v>
      </c>
      <c r="O53" s="64">
        <v>0.4</v>
      </c>
      <c r="P53" s="64">
        <v>0.4</v>
      </c>
      <c r="Q53" s="64" t="s">
        <v>386</v>
      </c>
      <c r="R53" s="64" t="s">
        <v>387</v>
      </c>
      <c r="S53" s="62">
        <v>22.09</v>
      </c>
      <c r="T53" s="58">
        <f>(J53+K53+L53)+IF((VLOOKUP(Q53,MogulsDD!$A$1:$C$2000,3,FALSE)*(M53+O53)/2)&gt;3.75,3.75,VLOOKUP(Q53,MogulsDD!$A$1:$C$2000,3,FALSE)*(M53+O53)/2)+IF((VLOOKUP(R53,MogulsDD!$A$1:$C$2000,3,FALSE)*(N53+P53)/2)&gt;3.75,3.75,VLOOKUP(R53,MogulsDD!$A$1:$C$2000,3,FALSE)*(N53+P53)/2)+IF((18-12*S53/$J$5)&gt;7.5,7.5,IF((18-12*S53/$J$5)&lt;0,0,(18-12*S53/$J$5)))</f>
        <v>15.285799615877082</v>
      </c>
      <c r="U53" s="43"/>
      <c r="V53" s="43"/>
      <c r="W53" s="43"/>
      <c r="X53" s="43"/>
      <c r="Y53" s="43"/>
      <c r="Z53" s="43"/>
      <c r="AA53" s="43"/>
      <c r="AB53" s="43"/>
      <c r="AC53" s="43"/>
      <c r="AD53" s="43"/>
    </row>
    <row r="54" spans="1:30" ht="12.75" customHeight="1">
      <c r="A54" s="56">
        <f t="shared" si="1"/>
        <v>14</v>
      </c>
      <c r="B54" s="98">
        <v>102</v>
      </c>
      <c r="C54" s="58" t="s">
        <v>388</v>
      </c>
      <c r="D54" s="58" t="s">
        <v>389</v>
      </c>
      <c r="E54" s="58" t="s">
        <v>390</v>
      </c>
      <c r="F54" s="58" t="s">
        <v>391</v>
      </c>
      <c r="G54" s="58"/>
      <c r="H54" s="58" t="s">
        <v>392</v>
      </c>
      <c r="I54" s="60" t="s">
        <v>393</v>
      </c>
      <c r="J54" s="105">
        <v>2.1</v>
      </c>
      <c r="K54" s="106">
        <v>2.2000000000000002</v>
      </c>
      <c r="L54" s="106">
        <v>2.2000000000000002</v>
      </c>
      <c r="M54" s="107">
        <v>1.2</v>
      </c>
      <c r="N54" s="107">
        <v>1</v>
      </c>
      <c r="O54" s="108">
        <v>0.9</v>
      </c>
      <c r="P54" s="108">
        <v>1</v>
      </c>
      <c r="Q54" s="64" t="s">
        <v>394</v>
      </c>
      <c r="R54" s="64" t="s">
        <v>395</v>
      </c>
      <c r="S54" s="62">
        <v>21.43</v>
      </c>
      <c r="T54" s="58">
        <f>(J54+K54+L54)+IF((VLOOKUP(Q54,MogulsDD!$A$1:$C$2000,3,FALSE)*(M54+O54)/2)&gt;3.75,3.75,VLOOKUP(Q54,MogulsDD!$A$1:$C$2000,3,FALSE)*(M54+O54)/2)+IF((VLOOKUP(R54,MogulsDD!$A$1:$C$2000,3,FALSE)*(N54+P54)/2)&gt;3.75,3.75,VLOOKUP(R54,MogulsDD!$A$1:$C$2000,3,FALSE)*(N54+P54)/2)+IF((18-12*S54/$J$5)&gt;7.5,7.5,IF((18-12*S54/$J$5)&lt;0,0,(18-12*S54/$J$5)))</f>
        <v>14.914827784891168</v>
      </c>
      <c r="U54" s="43"/>
      <c r="V54" s="43"/>
      <c r="W54" s="43"/>
      <c r="X54" s="43"/>
      <c r="Y54" s="43"/>
      <c r="Z54" s="43"/>
      <c r="AA54" s="43"/>
      <c r="AB54" s="43"/>
      <c r="AC54" s="43"/>
      <c r="AD54" s="43"/>
    </row>
    <row r="55" spans="1:30" ht="12.75" customHeight="1">
      <c r="A55" s="56">
        <f t="shared" si="1"/>
        <v>15</v>
      </c>
      <c r="B55" s="98">
        <v>97</v>
      </c>
      <c r="C55" s="58" t="s">
        <v>396</v>
      </c>
      <c r="D55" s="58" t="s">
        <v>397</v>
      </c>
      <c r="E55" s="58" t="s">
        <v>398</v>
      </c>
      <c r="F55" s="58" t="s">
        <v>399</v>
      </c>
      <c r="G55" s="58"/>
      <c r="H55" s="58" t="s">
        <v>400</v>
      </c>
      <c r="I55" s="60" t="s">
        <v>401</v>
      </c>
      <c r="J55" s="109">
        <v>1.8</v>
      </c>
      <c r="K55" s="66">
        <v>1.9</v>
      </c>
      <c r="L55" s="66">
        <v>2</v>
      </c>
      <c r="M55" s="67">
        <v>0.6</v>
      </c>
      <c r="N55" s="67">
        <v>0.4</v>
      </c>
      <c r="O55" s="64">
        <v>0.5</v>
      </c>
      <c r="P55" s="64">
        <v>0.3</v>
      </c>
      <c r="Q55" s="64" t="s">
        <v>402</v>
      </c>
      <c r="R55" s="64" t="s">
        <v>403</v>
      </c>
      <c r="S55" s="62">
        <v>21.34</v>
      </c>
      <c r="T55" s="58">
        <f>(J55+K55+L55)+IF((VLOOKUP(Q55,MogulsDD!$A$1:$C$2000,3,FALSE)*(M55+O55)/2)&gt;3.75,3.75,VLOOKUP(Q55,MogulsDD!$A$1:$C$2000,3,FALSE)*(M55+O55)/2)+IF((VLOOKUP(R55,MogulsDD!$A$1:$C$2000,3,FALSE)*(N55+P55)/2)&gt;3.75,3.75,VLOOKUP(R55,MogulsDD!$A$1:$C$2000,3,FALSE)*(N55+P55)/2)+IF((18-12*S55/$J$5)&gt;7.5,7.5,IF((18-12*S55/$J$5)&lt;0,0,(18-12*S55/$J$5)))</f>
        <v>13.715422535211268</v>
      </c>
      <c r="U55" s="43"/>
      <c r="V55" s="43"/>
      <c r="W55" s="43"/>
      <c r="X55" s="43"/>
      <c r="Y55" s="43"/>
      <c r="Z55" s="43"/>
      <c r="AA55" s="43"/>
      <c r="AB55" s="43"/>
      <c r="AC55" s="43"/>
      <c r="AD55" s="43"/>
    </row>
    <row r="56" spans="1:30" ht="12.75" hidden="1" customHeight="1">
      <c r="A56" s="56">
        <f t="shared" si="1"/>
        <v>16</v>
      </c>
      <c r="B56" s="110"/>
      <c r="C56" s="58"/>
      <c r="D56" s="58"/>
      <c r="E56" s="58"/>
      <c r="F56" s="58"/>
      <c r="G56" s="58"/>
      <c r="H56" s="58"/>
      <c r="I56" s="60"/>
      <c r="J56" s="111"/>
      <c r="K56" s="81"/>
      <c r="L56" s="81"/>
      <c r="M56" s="82"/>
      <c r="N56" s="82"/>
      <c r="O56" s="78"/>
      <c r="P56" s="78"/>
      <c r="Q56" s="78" t="s">
        <v>404</v>
      </c>
      <c r="R56" s="78" t="s">
        <v>405</v>
      </c>
      <c r="S56" s="62">
        <v>9999</v>
      </c>
      <c r="T56" s="58">
        <f>(J56+K56+L56)+IF((VLOOKUP(Q56,MogulsDD!$A$1:$C$2000,3,FALSE)*(M56+O56)/2)&gt;3.75,3.75,VLOOKUP(Q56,MogulsDD!$A$1:$C$2000,3,FALSE)*(M56+O56)/2)+IF((VLOOKUP(R56,MogulsDD!$A$1:$C$2000,3,FALSE)*(N56+P56)/2)&gt;3.75,3.75,VLOOKUP(R56,MogulsDD!$A$1:$C$2000,3,FALSE)*(N56+P56)/2)+IF((18-12*S56/$J$5)&gt;7.5,7.5,IF((18-12*S56/$J$5)&lt;0,0,(18-12*S56/$J$5)))</f>
        <v>0</v>
      </c>
      <c r="U56" s="43"/>
      <c r="V56" s="43"/>
      <c r="W56" s="43"/>
      <c r="X56" s="43"/>
      <c r="Y56" s="43"/>
      <c r="Z56" s="43"/>
      <c r="AA56" s="43"/>
      <c r="AB56" s="43"/>
      <c r="AC56" s="43"/>
      <c r="AD56" s="43"/>
    </row>
    <row r="57" spans="1:30" ht="12.75" hidden="1" customHeight="1">
      <c r="A57" s="56">
        <f t="shared" si="1"/>
        <v>16</v>
      </c>
      <c r="B57" s="110"/>
      <c r="C57" s="58"/>
      <c r="D57" s="58"/>
      <c r="E57" s="58"/>
      <c r="F57" s="58"/>
      <c r="G57" s="58"/>
      <c r="H57" s="58"/>
      <c r="I57" s="60"/>
      <c r="J57" s="111"/>
      <c r="K57" s="81"/>
      <c r="L57" s="81"/>
      <c r="M57" s="82"/>
      <c r="N57" s="82"/>
      <c r="O57" s="78"/>
      <c r="P57" s="78"/>
      <c r="Q57" s="78" t="s">
        <v>406</v>
      </c>
      <c r="R57" s="78" t="s">
        <v>407</v>
      </c>
      <c r="S57" s="62">
        <v>9999</v>
      </c>
      <c r="T57" s="58">
        <f>(J57+K57+L57)+IF((VLOOKUP(Q57,MogulsDD!$A$1:$C$2000,3,FALSE)*(M57+O57)/2)&gt;3.75,3.75,VLOOKUP(Q57,MogulsDD!$A$1:$C$2000,3,FALSE)*(M57+O57)/2)+IF((VLOOKUP(R57,MogulsDD!$A$1:$C$2000,3,FALSE)*(N57+P57)/2)&gt;3.75,3.75,VLOOKUP(R57,MogulsDD!$A$1:$C$2000,3,FALSE)*(N57+P57)/2)+IF((18-12*S57/$J$5)&gt;7.5,7.5,IF((18-12*S57/$J$5)&lt;0,0,(18-12*S57/$J$5)))</f>
        <v>0</v>
      </c>
      <c r="U57" s="43"/>
      <c r="V57" s="43"/>
      <c r="W57" s="43"/>
      <c r="X57" s="43"/>
      <c r="Y57" s="43"/>
      <c r="Z57" s="43"/>
      <c r="AA57" s="43"/>
      <c r="AB57" s="43"/>
      <c r="AC57" s="43"/>
      <c r="AD57" s="43"/>
    </row>
    <row r="58" spans="1:30" ht="12.75" hidden="1" customHeight="1">
      <c r="A58" s="56">
        <f t="shared" si="1"/>
        <v>16</v>
      </c>
      <c r="B58" s="110"/>
      <c r="C58" s="58"/>
      <c r="D58" s="58"/>
      <c r="E58" s="58"/>
      <c r="F58" s="58"/>
      <c r="G58" s="58"/>
      <c r="H58" s="58"/>
      <c r="I58" s="60"/>
      <c r="J58" s="111"/>
      <c r="K58" s="81"/>
      <c r="L58" s="81"/>
      <c r="M58" s="82"/>
      <c r="N58" s="82"/>
      <c r="O58" s="78"/>
      <c r="P58" s="78"/>
      <c r="Q58" s="78" t="s">
        <v>408</v>
      </c>
      <c r="R58" s="78" t="s">
        <v>409</v>
      </c>
      <c r="S58" s="62">
        <v>9999</v>
      </c>
      <c r="T58" s="58">
        <f>(J58+K58+L58)+IF((VLOOKUP(Q58,MogulsDD!$A$1:$C$2000,3,FALSE)*(M58+O58)/2)&gt;3.75,3.75,VLOOKUP(Q58,MogulsDD!$A$1:$C$2000,3,FALSE)*(M58+O58)/2)+IF((VLOOKUP(R58,MogulsDD!$A$1:$C$2000,3,FALSE)*(N58+P58)/2)&gt;3.75,3.75,VLOOKUP(R58,MogulsDD!$A$1:$C$2000,3,FALSE)*(N58+P58)/2)+IF((18-12*S58/$J$5)&gt;7.5,7.5,IF((18-12*S58/$J$5)&lt;0,0,(18-12*S58/$J$5)))</f>
        <v>0</v>
      </c>
      <c r="U58" s="43"/>
      <c r="V58" s="43"/>
      <c r="W58" s="43"/>
      <c r="X58" s="43"/>
      <c r="Y58" s="43"/>
      <c r="Z58" s="43"/>
      <c r="AA58" s="43"/>
      <c r="AB58" s="43"/>
      <c r="AC58" s="43"/>
      <c r="AD58" s="43"/>
    </row>
    <row r="59" spans="1:30" ht="12.75" hidden="1" customHeight="1">
      <c r="A59" s="56">
        <f t="shared" si="1"/>
        <v>16</v>
      </c>
      <c r="B59" s="110"/>
      <c r="C59" s="58"/>
      <c r="D59" s="58"/>
      <c r="E59" s="58"/>
      <c r="F59" s="58"/>
      <c r="G59" s="58"/>
      <c r="H59" s="58"/>
      <c r="I59" s="60"/>
      <c r="J59" s="111"/>
      <c r="K59" s="81"/>
      <c r="L59" s="81"/>
      <c r="M59" s="82"/>
      <c r="N59" s="82"/>
      <c r="O59" s="78"/>
      <c r="P59" s="78"/>
      <c r="Q59" s="78" t="s">
        <v>410</v>
      </c>
      <c r="R59" s="78" t="s">
        <v>411</v>
      </c>
      <c r="S59" s="62">
        <v>9999</v>
      </c>
      <c r="T59" s="58">
        <f>(J59+K59+L59)+IF((VLOOKUP(Q59,MogulsDD!$A$1:$C$2000,3,FALSE)*(M59+O59)/2)&gt;3.75,3.75,VLOOKUP(Q59,MogulsDD!$A$1:$C$2000,3,FALSE)*(M59+O59)/2)+IF((VLOOKUP(R59,MogulsDD!$A$1:$C$2000,3,FALSE)*(N59+P59)/2)&gt;3.75,3.75,VLOOKUP(R59,MogulsDD!$A$1:$C$2000,3,FALSE)*(N59+P59)/2)+IF((18-12*S59/$J$5)&gt;7.5,7.5,IF((18-12*S59/$J$5)&lt;0,0,(18-12*S59/$J$5)))</f>
        <v>0</v>
      </c>
      <c r="U59" s="43"/>
      <c r="V59" s="43"/>
      <c r="W59" s="43"/>
      <c r="X59" s="43"/>
      <c r="Y59" s="43"/>
      <c r="Z59" s="43"/>
      <c r="AA59" s="43"/>
      <c r="AB59" s="43"/>
      <c r="AC59" s="43"/>
      <c r="AD59" s="43"/>
    </row>
    <row r="60" spans="1:30" ht="12.75" hidden="1" customHeight="1">
      <c r="A60" s="56">
        <f t="shared" si="1"/>
        <v>16</v>
      </c>
      <c r="B60" s="110"/>
      <c r="C60" s="58"/>
      <c r="D60" s="58"/>
      <c r="E60" s="58"/>
      <c r="F60" s="58"/>
      <c r="G60" s="58"/>
      <c r="H60" s="58"/>
      <c r="I60" s="60"/>
      <c r="J60" s="111"/>
      <c r="K60" s="81"/>
      <c r="L60" s="81"/>
      <c r="M60" s="82"/>
      <c r="N60" s="82"/>
      <c r="O60" s="78"/>
      <c r="P60" s="78"/>
      <c r="Q60" s="78" t="s">
        <v>412</v>
      </c>
      <c r="R60" s="78" t="s">
        <v>413</v>
      </c>
      <c r="S60" s="62">
        <v>9999</v>
      </c>
      <c r="T60" s="58">
        <f>(J60+K60+L60)+IF((VLOOKUP(Q60,MogulsDD!$A$1:$C$2000,3,FALSE)*(M60+O60)/2)&gt;3.75,3.75,VLOOKUP(Q60,MogulsDD!$A$1:$C$2000,3,FALSE)*(M60+O60)/2)+IF((VLOOKUP(R60,MogulsDD!$A$1:$C$2000,3,FALSE)*(N60+P60)/2)&gt;3.75,3.75,VLOOKUP(R60,MogulsDD!$A$1:$C$2000,3,FALSE)*(N60+P60)/2)+IF((18-12*S60/$J$5)&gt;7.5,7.5,IF((18-12*S60/$J$5)&lt;0,0,(18-12*S60/$J$5)))</f>
        <v>0</v>
      </c>
      <c r="U60" s="43"/>
      <c r="V60" s="43"/>
      <c r="W60" s="43"/>
      <c r="X60" s="43"/>
      <c r="Y60" s="43"/>
      <c r="Z60" s="43"/>
      <c r="AA60" s="43"/>
      <c r="AB60" s="43"/>
      <c r="AC60" s="43"/>
      <c r="AD60" s="43"/>
    </row>
    <row r="61" spans="1:30" ht="12.75" hidden="1" customHeight="1">
      <c r="A61" s="56">
        <f t="shared" si="1"/>
        <v>16</v>
      </c>
      <c r="B61" s="110"/>
      <c r="C61" s="58"/>
      <c r="D61" s="58"/>
      <c r="E61" s="58"/>
      <c r="F61" s="58"/>
      <c r="G61" s="58"/>
      <c r="H61" s="58"/>
      <c r="I61" s="60"/>
      <c r="J61" s="111"/>
      <c r="K61" s="81"/>
      <c r="L61" s="81"/>
      <c r="M61" s="82"/>
      <c r="N61" s="82"/>
      <c r="O61" s="78"/>
      <c r="P61" s="78"/>
      <c r="Q61" s="78" t="s">
        <v>414</v>
      </c>
      <c r="R61" s="78" t="s">
        <v>415</v>
      </c>
      <c r="S61" s="62">
        <v>9999</v>
      </c>
      <c r="T61" s="58">
        <f>(J61+K61+L61)+IF((VLOOKUP(Q61,MogulsDD!$A$1:$C$2000,3,FALSE)*(M61+O61)/2)&gt;3.75,3.75,VLOOKUP(Q61,MogulsDD!$A$1:$C$2000,3,FALSE)*(M61+O61)/2)+IF((VLOOKUP(R61,MogulsDD!$A$1:$C$2000,3,FALSE)*(N61+P61)/2)&gt;3.75,3.75,VLOOKUP(R61,MogulsDD!$A$1:$C$2000,3,FALSE)*(N61+P61)/2)+IF((18-12*S61/$J$5)&gt;7.5,7.5,IF((18-12*S61/$J$5)&lt;0,0,(18-12*S61/$J$5)))</f>
        <v>0</v>
      </c>
      <c r="U61" s="43"/>
      <c r="V61" s="43"/>
      <c r="W61" s="43"/>
      <c r="X61" s="43"/>
      <c r="Y61" s="43"/>
      <c r="Z61" s="43"/>
      <c r="AA61" s="43"/>
      <c r="AB61" s="43"/>
      <c r="AC61" s="43"/>
      <c r="AD61" s="43"/>
    </row>
    <row r="62" spans="1:30" ht="12.75" hidden="1" customHeight="1">
      <c r="A62" s="56">
        <f t="shared" si="1"/>
        <v>16</v>
      </c>
      <c r="B62" s="110"/>
      <c r="C62" s="58"/>
      <c r="D62" s="58"/>
      <c r="E62" s="58"/>
      <c r="F62" s="58"/>
      <c r="G62" s="58"/>
      <c r="H62" s="58"/>
      <c r="I62" s="60"/>
      <c r="J62" s="111"/>
      <c r="K62" s="81"/>
      <c r="L62" s="81"/>
      <c r="M62" s="82"/>
      <c r="N62" s="82"/>
      <c r="O62" s="78"/>
      <c r="P62" s="78"/>
      <c r="Q62" s="78" t="s">
        <v>416</v>
      </c>
      <c r="R62" s="78" t="s">
        <v>417</v>
      </c>
      <c r="S62" s="62">
        <v>9999</v>
      </c>
      <c r="T62" s="58">
        <f>(J62+K62+L62)+IF((VLOOKUP(Q62,MogulsDD!$A$1:$C$2000,3,FALSE)*(M62+O62)/2)&gt;3.75,3.75,VLOOKUP(Q62,MogulsDD!$A$1:$C$2000,3,FALSE)*(M62+O62)/2)+IF((VLOOKUP(R62,MogulsDD!$A$1:$C$2000,3,FALSE)*(N62+P62)/2)&gt;3.75,3.75,VLOOKUP(R62,MogulsDD!$A$1:$C$2000,3,FALSE)*(N62+P62)/2)+IF((18-12*S62/$J$5)&gt;7.5,7.5,IF((18-12*S62/$J$5)&lt;0,0,(18-12*S62/$J$5)))</f>
        <v>0</v>
      </c>
      <c r="U62" s="43"/>
      <c r="V62" s="43"/>
      <c r="W62" s="43"/>
      <c r="X62" s="43"/>
      <c r="Y62" s="43"/>
      <c r="Z62" s="43"/>
      <c r="AA62" s="43"/>
      <c r="AB62" s="43"/>
      <c r="AC62" s="43"/>
      <c r="AD62" s="43"/>
    </row>
    <row r="63" spans="1:30" ht="12.75" hidden="1" customHeight="1">
      <c r="A63" s="56">
        <f t="shared" si="1"/>
        <v>16</v>
      </c>
      <c r="B63" s="110"/>
      <c r="C63" s="58"/>
      <c r="D63" s="58"/>
      <c r="E63" s="58"/>
      <c r="F63" s="58"/>
      <c r="G63" s="58"/>
      <c r="H63" s="58"/>
      <c r="I63" s="60"/>
      <c r="J63" s="111"/>
      <c r="K63" s="81"/>
      <c r="L63" s="81"/>
      <c r="M63" s="82"/>
      <c r="N63" s="82"/>
      <c r="O63" s="78"/>
      <c r="P63" s="78"/>
      <c r="Q63" s="78" t="s">
        <v>418</v>
      </c>
      <c r="R63" s="78" t="s">
        <v>419</v>
      </c>
      <c r="S63" s="62">
        <v>9999</v>
      </c>
      <c r="T63" s="58">
        <f>(J63+K63+L63)+IF((VLOOKUP(Q63,MogulsDD!$A$1:$C$2000,3,FALSE)*(M63+O63)/2)&gt;3.75,3.75,VLOOKUP(Q63,MogulsDD!$A$1:$C$2000,3,FALSE)*(M63+O63)/2)+IF((VLOOKUP(R63,MogulsDD!$A$1:$C$2000,3,FALSE)*(N63+P63)/2)&gt;3.75,3.75,VLOOKUP(R63,MogulsDD!$A$1:$C$2000,3,FALSE)*(N63+P63)/2)+IF((18-12*S63/$J$5)&gt;7.5,7.5,IF((18-12*S63/$J$5)&lt;0,0,(18-12*S63/$J$5)))</f>
        <v>0</v>
      </c>
      <c r="U63" s="43"/>
      <c r="V63" s="43"/>
      <c r="W63" s="43"/>
      <c r="X63" s="43"/>
      <c r="Y63" s="43"/>
      <c r="Z63" s="43"/>
      <c r="AA63" s="43"/>
      <c r="AB63" s="43"/>
      <c r="AC63" s="43"/>
      <c r="AD63" s="43"/>
    </row>
    <row r="64" spans="1:30" ht="12.75" hidden="1" customHeight="1">
      <c r="A64" s="56">
        <f t="shared" si="1"/>
        <v>16</v>
      </c>
      <c r="B64" s="110"/>
      <c r="C64" s="58"/>
      <c r="D64" s="58"/>
      <c r="E64" s="58"/>
      <c r="F64" s="58"/>
      <c r="G64" s="58"/>
      <c r="H64" s="58"/>
      <c r="I64" s="60"/>
      <c r="J64" s="111"/>
      <c r="K64" s="81"/>
      <c r="L64" s="81"/>
      <c r="M64" s="82"/>
      <c r="N64" s="82"/>
      <c r="O64" s="78"/>
      <c r="P64" s="78"/>
      <c r="Q64" s="78" t="s">
        <v>420</v>
      </c>
      <c r="R64" s="78" t="s">
        <v>421</v>
      </c>
      <c r="S64" s="62">
        <v>9999</v>
      </c>
      <c r="T64" s="58">
        <f>(J64+K64+L64)+IF((VLOOKUP(Q64,MogulsDD!$A$1:$C$2000,3,FALSE)*(M64+O64)/2)&gt;3.75,3.75,VLOOKUP(Q64,MogulsDD!$A$1:$C$2000,3,FALSE)*(M64+O64)/2)+IF((VLOOKUP(R64,MogulsDD!$A$1:$C$2000,3,FALSE)*(N64+P64)/2)&gt;3.75,3.75,VLOOKUP(R64,MogulsDD!$A$1:$C$2000,3,FALSE)*(N64+P64)/2)+IF((18-12*S64/$J$5)&gt;7.5,7.5,IF((18-12*S64/$J$5)&lt;0,0,(18-12*S64/$J$5)))</f>
        <v>0</v>
      </c>
      <c r="U64" s="43"/>
      <c r="V64" s="43"/>
      <c r="W64" s="43"/>
      <c r="X64" s="43"/>
      <c r="Y64" s="43"/>
      <c r="Z64" s="43"/>
      <c r="AA64" s="43"/>
      <c r="AB64" s="43"/>
      <c r="AC64" s="43"/>
      <c r="AD64" s="43"/>
    </row>
    <row r="65" spans="1:30" ht="12.75" hidden="1" customHeight="1">
      <c r="A65" s="56">
        <f t="shared" si="1"/>
        <v>16</v>
      </c>
      <c r="B65" s="110"/>
      <c r="C65" s="58"/>
      <c r="D65" s="58"/>
      <c r="E65" s="58"/>
      <c r="F65" s="58"/>
      <c r="G65" s="58"/>
      <c r="H65" s="58"/>
      <c r="I65" s="60"/>
      <c r="J65" s="111"/>
      <c r="K65" s="81"/>
      <c r="L65" s="81"/>
      <c r="M65" s="82"/>
      <c r="N65" s="82"/>
      <c r="O65" s="78"/>
      <c r="P65" s="78"/>
      <c r="Q65" s="78" t="s">
        <v>422</v>
      </c>
      <c r="R65" s="78" t="s">
        <v>423</v>
      </c>
      <c r="S65" s="62">
        <v>9999</v>
      </c>
      <c r="T65" s="58">
        <f>(J65+K65+L65)+IF((VLOOKUP(Q65,MogulsDD!$A$1:$C$2000,3,FALSE)*(M65+O65)/2)&gt;3.75,3.75,VLOOKUP(Q65,MogulsDD!$A$1:$C$2000,3,FALSE)*(M65+O65)/2)+IF((VLOOKUP(R65,MogulsDD!$A$1:$C$2000,3,FALSE)*(N65+P65)/2)&gt;3.75,3.75,VLOOKUP(R65,MogulsDD!$A$1:$C$2000,3,FALSE)*(N65+P65)/2)+IF((18-12*S65/$J$5)&gt;7.5,7.5,IF((18-12*S65/$J$5)&lt;0,0,(18-12*S65/$J$5)))</f>
        <v>0</v>
      </c>
      <c r="U65" s="43"/>
      <c r="V65" s="43"/>
      <c r="W65" s="43"/>
      <c r="X65" s="43"/>
      <c r="Y65" s="43"/>
      <c r="Z65" s="43"/>
      <c r="AA65" s="43"/>
      <c r="AB65" s="43"/>
      <c r="AC65" s="43"/>
      <c r="AD65" s="43"/>
    </row>
    <row r="66" spans="1:30" ht="12.75" hidden="1" customHeight="1">
      <c r="A66" s="56">
        <f t="shared" si="1"/>
        <v>16</v>
      </c>
      <c r="B66" s="110"/>
      <c r="C66" s="58"/>
      <c r="D66" s="58"/>
      <c r="E66" s="58"/>
      <c r="F66" s="58"/>
      <c r="G66" s="58"/>
      <c r="H66" s="58"/>
      <c r="I66" s="60"/>
      <c r="J66" s="111"/>
      <c r="K66" s="81"/>
      <c r="L66" s="81"/>
      <c r="M66" s="82"/>
      <c r="N66" s="82"/>
      <c r="O66" s="78"/>
      <c r="P66" s="78"/>
      <c r="Q66" s="78" t="s">
        <v>424</v>
      </c>
      <c r="R66" s="78" t="s">
        <v>425</v>
      </c>
      <c r="S66" s="62">
        <v>9999</v>
      </c>
      <c r="T66" s="58">
        <f>(J66+K66+L66)+IF((VLOOKUP(Q66,MogulsDD!$A$1:$C$2000,3,FALSE)*(M66+O66)/2)&gt;3.75,3.75,VLOOKUP(Q66,MogulsDD!$A$1:$C$2000,3,FALSE)*(M66+O66)/2)+IF((VLOOKUP(R66,MogulsDD!$A$1:$C$2000,3,FALSE)*(N66+P66)/2)&gt;3.75,3.75,VLOOKUP(R66,MogulsDD!$A$1:$C$2000,3,FALSE)*(N66+P66)/2)+IF((18-12*S66/$J$5)&gt;7.5,7.5,IF((18-12*S66/$J$5)&lt;0,0,(18-12*S66/$J$5)))</f>
        <v>0</v>
      </c>
      <c r="U66" s="43"/>
      <c r="V66" s="43"/>
      <c r="W66" s="43"/>
      <c r="X66" s="43"/>
      <c r="Y66" s="43"/>
      <c r="Z66" s="43"/>
      <c r="AA66" s="43"/>
      <c r="AB66" s="43"/>
      <c r="AC66" s="43"/>
      <c r="AD66" s="43"/>
    </row>
    <row r="67" spans="1:30" ht="12.75" hidden="1" customHeight="1">
      <c r="A67" s="56">
        <f t="shared" si="1"/>
        <v>16</v>
      </c>
      <c r="B67" s="110"/>
      <c r="C67" s="58"/>
      <c r="D67" s="58"/>
      <c r="E67" s="58"/>
      <c r="F67" s="58"/>
      <c r="G67" s="58"/>
      <c r="H67" s="58"/>
      <c r="I67" s="60"/>
      <c r="J67" s="111"/>
      <c r="K67" s="81"/>
      <c r="L67" s="81"/>
      <c r="M67" s="82"/>
      <c r="N67" s="82"/>
      <c r="O67" s="78"/>
      <c r="P67" s="78"/>
      <c r="Q67" s="78" t="s">
        <v>426</v>
      </c>
      <c r="R67" s="78" t="s">
        <v>427</v>
      </c>
      <c r="S67" s="62">
        <v>9999</v>
      </c>
      <c r="T67" s="58">
        <f>(J67+K67+L67)+IF((VLOOKUP(Q67,MogulsDD!$A$1:$C$2000,3,FALSE)*(M67+O67)/2)&gt;3.75,3.75,VLOOKUP(Q67,MogulsDD!$A$1:$C$2000,3,FALSE)*(M67+O67)/2)+IF((VLOOKUP(R67,MogulsDD!$A$1:$C$2000,3,FALSE)*(N67+P67)/2)&gt;3.75,3.75,VLOOKUP(R67,MogulsDD!$A$1:$C$2000,3,FALSE)*(N67+P67)/2)+IF((18-12*S67/$J$5)&gt;7.5,7.5,IF((18-12*S67/$J$5)&lt;0,0,(18-12*S67/$J$5)))</f>
        <v>0</v>
      </c>
      <c r="U67" s="43"/>
      <c r="V67" s="43"/>
      <c r="W67" s="43"/>
      <c r="X67" s="43"/>
      <c r="Y67" s="43"/>
      <c r="Z67" s="43"/>
      <c r="AA67" s="43"/>
      <c r="AB67" s="43"/>
      <c r="AC67" s="43"/>
      <c r="AD67" s="43"/>
    </row>
    <row r="68" spans="1:30" ht="12.75" hidden="1" customHeight="1">
      <c r="A68" s="56">
        <f t="shared" si="1"/>
        <v>16</v>
      </c>
      <c r="B68" s="110"/>
      <c r="C68" s="58"/>
      <c r="D68" s="58"/>
      <c r="E68" s="58"/>
      <c r="F68" s="58"/>
      <c r="G68" s="58"/>
      <c r="H68" s="58"/>
      <c r="I68" s="60"/>
      <c r="J68" s="111"/>
      <c r="K68" s="81"/>
      <c r="L68" s="81"/>
      <c r="M68" s="82"/>
      <c r="N68" s="82"/>
      <c r="O68" s="78"/>
      <c r="P68" s="78"/>
      <c r="Q68" s="78" t="s">
        <v>428</v>
      </c>
      <c r="R68" s="78" t="s">
        <v>429</v>
      </c>
      <c r="S68" s="62">
        <v>9999</v>
      </c>
      <c r="T68" s="58">
        <f>(J68+K68+L68)+IF((VLOOKUP(Q68,MogulsDD!$A$1:$C$2000,3,FALSE)*(M68+O68)/2)&gt;3.75,3.75,VLOOKUP(Q68,MogulsDD!$A$1:$C$2000,3,FALSE)*(M68+O68)/2)+IF((VLOOKUP(R68,MogulsDD!$A$1:$C$2000,3,FALSE)*(N68+P68)/2)&gt;3.75,3.75,VLOOKUP(R68,MogulsDD!$A$1:$C$2000,3,FALSE)*(N68+P68)/2)+IF((18-12*S68/$J$5)&gt;7.5,7.5,IF((18-12*S68/$J$5)&lt;0,0,(18-12*S68/$J$5)))</f>
        <v>0</v>
      </c>
      <c r="U68" s="43"/>
      <c r="V68" s="43"/>
      <c r="W68" s="43"/>
      <c r="X68" s="43"/>
      <c r="Y68" s="43"/>
      <c r="Z68" s="43"/>
      <c r="AA68" s="43"/>
      <c r="AB68" s="43"/>
      <c r="AC68" s="43"/>
      <c r="AD68" s="43"/>
    </row>
    <row r="69" spans="1:30" ht="12.75" hidden="1" customHeight="1">
      <c r="A69" s="56">
        <f t="shared" si="1"/>
        <v>16</v>
      </c>
      <c r="B69" s="110"/>
      <c r="C69" s="58"/>
      <c r="D69" s="58"/>
      <c r="E69" s="58"/>
      <c r="F69" s="58"/>
      <c r="G69" s="58"/>
      <c r="H69" s="58"/>
      <c r="I69" s="60"/>
      <c r="J69" s="111"/>
      <c r="K69" s="81"/>
      <c r="L69" s="81"/>
      <c r="M69" s="82"/>
      <c r="N69" s="82"/>
      <c r="O69" s="78"/>
      <c r="P69" s="78"/>
      <c r="Q69" s="78" t="s">
        <v>430</v>
      </c>
      <c r="R69" s="78" t="s">
        <v>431</v>
      </c>
      <c r="S69" s="62">
        <v>9999</v>
      </c>
      <c r="T69" s="58">
        <f>(J69+K69+L69)+IF((VLOOKUP(Q69,MogulsDD!$A$1:$C$2000,3,FALSE)*(M69+O69)/2)&gt;3.75,3.75,VLOOKUP(Q69,MogulsDD!$A$1:$C$2000,3,FALSE)*(M69+O69)/2)+IF((VLOOKUP(R69,MogulsDD!$A$1:$C$2000,3,FALSE)*(N69+P69)/2)&gt;3.75,3.75,VLOOKUP(R69,MogulsDD!$A$1:$C$2000,3,FALSE)*(N69+P69)/2)+IF((18-12*S69/$J$5)&gt;7.5,7.5,IF((18-12*S69/$J$5)&lt;0,0,(18-12*S69/$J$5)))</f>
        <v>0</v>
      </c>
      <c r="U69" s="43"/>
      <c r="V69" s="43"/>
      <c r="W69" s="43"/>
      <c r="X69" s="43"/>
      <c r="Y69" s="43"/>
      <c r="Z69" s="43"/>
      <c r="AA69" s="43"/>
      <c r="AB69" s="43"/>
      <c r="AC69" s="43"/>
      <c r="AD69" s="43"/>
    </row>
    <row r="70" spans="1:30" ht="12.75" hidden="1" customHeight="1">
      <c r="A70" s="56">
        <f t="shared" si="1"/>
        <v>16</v>
      </c>
      <c r="B70" s="110"/>
      <c r="C70" s="58"/>
      <c r="D70" s="58"/>
      <c r="E70" s="58"/>
      <c r="F70" s="58"/>
      <c r="G70" s="58"/>
      <c r="H70" s="58"/>
      <c r="I70" s="60"/>
      <c r="J70" s="111"/>
      <c r="K70" s="81"/>
      <c r="L70" s="81"/>
      <c r="M70" s="82"/>
      <c r="N70" s="82"/>
      <c r="O70" s="78"/>
      <c r="P70" s="78"/>
      <c r="Q70" s="78" t="s">
        <v>432</v>
      </c>
      <c r="R70" s="78" t="s">
        <v>433</v>
      </c>
      <c r="S70" s="62">
        <v>9999</v>
      </c>
      <c r="T70" s="58">
        <f>(J70+K70+L70)+IF((VLOOKUP(Q70,MogulsDD!$A$1:$C$2000,3,FALSE)*(M70+O70)/2)&gt;3.75,3.75,VLOOKUP(Q70,MogulsDD!$A$1:$C$2000,3,FALSE)*(M70+O70)/2)+IF((VLOOKUP(R70,MogulsDD!$A$1:$C$2000,3,FALSE)*(N70+P70)/2)&gt;3.75,3.75,VLOOKUP(R70,MogulsDD!$A$1:$C$2000,3,FALSE)*(N70+P70)/2)+IF((18-12*S70/$J$5)&gt;7.5,7.5,IF((18-12*S70/$J$5)&lt;0,0,(18-12*S70/$J$5)))</f>
        <v>0</v>
      </c>
      <c r="U70" s="43"/>
      <c r="V70" s="43"/>
      <c r="W70" s="43"/>
      <c r="X70" s="43"/>
      <c r="Y70" s="43"/>
      <c r="Z70" s="43"/>
      <c r="AA70" s="43"/>
      <c r="AB70" s="43"/>
      <c r="AC70" s="43"/>
      <c r="AD70" s="43"/>
    </row>
    <row r="71" spans="1:30" ht="12.75" hidden="1" customHeight="1">
      <c r="A71" s="56">
        <f t="shared" si="1"/>
        <v>16</v>
      </c>
      <c r="B71" s="110"/>
      <c r="C71" s="58"/>
      <c r="D71" s="58"/>
      <c r="E71" s="58"/>
      <c r="F71" s="58"/>
      <c r="G71" s="58"/>
      <c r="H71" s="58"/>
      <c r="I71" s="60"/>
      <c r="J71" s="111"/>
      <c r="K71" s="81"/>
      <c r="L71" s="81"/>
      <c r="M71" s="82"/>
      <c r="N71" s="82"/>
      <c r="O71" s="78"/>
      <c r="P71" s="78"/>
      <c r="Q71" s="78" t="s">
        <v>434</v>
      </c>
      <c r="R71" s="78" t="s">
        <v>435</v>
      </c>
      <c r="S71" s="62">
        <v>9999</v>
      </c>
      <c r="T71" s="58">
        <f>(J71+K71+L71)+IF((VLOOKUP(Q71,MogulsDD!$A$1:$C$2000,3,FALSE)*(M71+O71)/2)&gt;3.75,3.75,VLOOKUP(Q71,MogulsDD!$A$1:$C$2000,3,FALSE)*(M71+O71)/2)+IF((VLOOKUP(R71,MogulsDD!$A$1:$C$2000,3,FALSE)*(N71+P71)/2)&gt;3.75,3.75,VLOOKUP(R71,MogulsDD!$A$1:$C$2000,3,FALSE)*(N71+P71)/2)+IF((18-12*S71/$J$5)&gt;7.5,7.5,IF((18-12*S71/$J$5)&lt;0,0,(18-12*S71/$J$5)))</f>
        <v>0</v>
      </c>
      <c r="U71" s="43"/>
      <c r="V71" s="43"/>
      <c r="W71" s="43"/>
      <c r="X71" s="43"/>
      <c r="Y71" s="43"/>
      <c r="Z71" s="43"/>
      <c r="AA71" s="43"/>
      <c r="AB71" s="43"/>
      <c r="AC71" s="43"/>
      <c r="AD71" s="43"/>
    </row>
    <row r="72" spans="1:30" ht="12.75" hidden="1" customHeight="1">
      <c r="A72" s="56">
        <f t="shared" si="1"/>
        <v>16</v>
      </c>
      <c r="B72" s="110"/>
      <c r="C72" s="58"/>
      <c r="D72" s="58"/>
      <c r="E72" s="58"/>
      <c r="F72" s="58"/>
      <c r="G72" s="58"/>
      <c r="H72" s="58"/>
      <c r="I72" s="60"/>
      <c r="J72" s="111"/>
      <c r="K72" s="81"/>
      <c r="L72" s="81"/>
      <c r="M72" s="82"/>
      <c r="N72" s="82"/>
      <c r="O72" s="78"/>
      <c r="P72" s="78"/>
      <c r="Q72" s="78" t="s">
        <v>436</v>
      </c>
      <c r="R72" s="78" t="s">
        <v>437</v>
      </c>
      <c r="S72" s="62">
        <v>9999</v>
      </c>
      <c r="T72" s="58">
        <f>(J72+K72+L72)+IF((VLOOKUP(Q72,MogulsDD!$A$1:$C$2000,3,FALSE)*(M72+O72)/2)&gt;3.75,3.75,VLOOKUP(Q72,MogulsDD!$A$1:$C$2000,3,FALSE)*(M72+O72)/2)+IF((VLOOKUP(R72,MogulsDD!$A$1:$C$2000,3,FALSE)*(N72+P72)/2)&gt;3.75,3.75,VLOOKUP(R72,MogulsDD!$A$1:$C$2000,3,FALSE)*(N72+P72)/2)+IF((18-12*S72/$J$5)&gt;7.5,7.5,IF((18-12*S72/$J$5)&lt;0,0,(18-12*S72/$J$5)))</f>
        <v>0</v>
      </c>
      <c r="U72" s="43"/>
      <c r="V72" s="43"/>
      <c r="W72" s="43"/>
      <c r="X72" s="43"/>
      <c r="Y72" s="43"/>
      <c r="Z72" s="43"/>
      <c r="AA72" s="43"/>
      <c r="AB72" s="43"/>
      <c r="AC72" s="43"/>
      <c r="AD72" s="43"/>
    </row>
    <row r="73" spans="1:30" ht="12.75" hidden="1" customHeight="1">
      <c r="A73" s="56">
        <f t="shared" ref="A73:A104" si="2">RANK(T73,$T$41:$T$140,0)</f>
        <v>16</v>
      </c>
      <c r="B73" s="110"/>
      <c r="C73" s="58"/>
      <c r="D73" s="58"/>
      <c r="E73" s="58"/>
      <c r="F73" s="58"/>
      <c r="G73" s="58"/>
      <c r="H73" s="58"/>
      <c r="I73" s="60"/>
      <c r="J73" s="111"/>
      <c r="K73" s="81"/>
      <c r="L73" s="81"/>
      <c r="M73" s="82"/>
      <c r="N73" s="82"/>
      <c r="O73" s="78"/>
      <c r="P73" s="78"/>
      <c r="Q73" s="78" t="s">
        <v>438</v>
      </c>
      <c r="R73" s="78" t="s">
        <v>439</v>
      </c>
      <c r="S73" s="62">
        <v>9999</v>
      </c>
      <c r="T73" s="58">
        <f>(J73+K73+L73)+IF((VLOOKUP(Q73,MogulsDD!$A$1:$C$2000,3,FALSE)*(M73+O73)/2)&gt;3.75,3.75,VLOOKUP(Q73,MogulsDD!$A$1:$C$2000,3,FALSE)*(M73+O73)/2)+IF((VLOOKUP(R73,MogulsDD!$A$1:$C$2000,3,FALSE)*(N73+P73)/2)&gt;3.75,3.75,VLOOKUP(R73,MogulsDD!$A$1:$C$2000,3,FALSE)*(N73+P73)/2)+IF((18-12*S73/$J$5)&gt;7.5,7.5,IF((18-12*S73/$J$5)&lt;0,0,(18-12*S73/$J$5)))</f>
        <v>0</v>
      </c>
      <c r="U73" s="43"/>
      <c r="V73" s="43"/>
      <c r="W73" s="43"/>
      <c r="X73" s="43"/>
      <c r="Y73" s="43"/>
      <c r="Z73" s="43"/>
      <c r="AA73" s="43"/>
      <c r="AB73" s="43"/>
      <c r="AC73" s="43"/>
      <c r="AD73" s="43"/>
    </row>
    <row r="74" spans="1:30" ht="12.75" hidden="1" customHeight="1">
      <c r="A74" s="56">
        <f t="shared" si="2"/>
        <v>16</v>
      </c>
      <c r="B74" s="110"/>
      <c r="C74" s="58"/>
      <c r="D74" s="58"/>
      <c r="E74" s="58"/>
      <c r="F74" s="58"/>
      <c r="G74" s="58"/>
      <c r="H74" s="58"/>
      <c r="I74" s="60"/>
      <c r="J74" s="111"/>
      <c r="K74" s="81"/>
      <c r="L74" s="81"/>
      <c r="M74" s="82"/>
      <c r="N74" s="82"/>
      <c r="O74" s="78"/>
      <c r="P74" s="78"/>
      <c r="Q74" s="78" t="s">
        <v>440</v>
      </c>
      <c r="R74" s="78" t="s">
        <v>441</v>
      </c>
      <c r="S74" s="62">
        <v>9999</v>
      </c>
      <c r="T74" s="58">
        <f>(J74+K74+L74)+IF((VLOOKUP(Q74,MogulsDD!$A$1:$C$2000,3,FALSE)*(M74+O74)/2)&gt;3.75,3.75,VLOOKUP(Q74,MogulsDD!$A$1:$C$2000,3,FALSE)*(M74+O74)/2)+IF((VLOOKUP(R74,MogulsDD!$A$1:$C$2000,3,FALSE)*(N74+P74)/2)&gt;3.75,3.75,VLOOKUP(R74,MogulsDD!$A$1:$C$2000,3,FALSE)*(N74+P74)/2)+IF((18-12*S74/$J$5)&gt;7.5,7.5,IF((18-12*S74/$J$5)&lt;0,0,(18-12*S74/$J$5)))</f>
        <v>0</v>
      </c>
      <c r="U74" s="43"/>
      <c r="V74" s="43"/>
      <c r="W74" s="43"/>
      <c r="X74" s="43"/>
      <c r="Y74" s="43"/>
      <c r="Z74" s="43"/>
      <c r="AA74" s="43"/>
      <c r="AB74" s="43"/>
      <c r="AC74" s="43"/>
      <c r="AD74" s="43"/>
    </row>
    <row r="75" spans="1:30" ht="12.75" hidden="1" customHeight="1">
      <c r="A75" s="56">
        <f t="shared" si="2"/>
        <v>16</v>
      </c>
      <c r="B75" s="110"/>
      <c r="C75" s="58"/>
      <c r="D75" s="58"/>
      <c r="E75" s="58"/>
      <c r="F75" s="58"/>
      <c r="G75" s="58"/>
      <c r="H75" s="58"/>
      <c r="I75" s="60"/>
      <c r="J75" s="112"/>
      <c r="K75" s="81"/>
      <c r="L75" s="81"/>
      <c r="M75" s="82"/>
      <c r="N75" s="113"/>
      <c r="O75" s="114"/>
      <c r="P75" s="114"/>
      <c r="Q75" s="78" t="s">
        <v>442</v>
      </c>
      <c r="R75" s="78" t="s">
        <v>443</v>
      </c>
      <c r="S75" s="62">
        <v>9999</v>
      </c>
      <c r="T75" s="58">
        <f>(J75+K75+L75)+IF((VLOOKUP(Q75,MogulsDD!$A$1:$C$2000,3,FALSE)*(M75+O75)/2)&gt;3.75,3.75,VLOOKUP(Q75,MogulsDD!$A$1:$C$2000,3,FALSE)*(M75+O75)/2)+IF((VLOOKUP(R75,MogulsDD!$A$1:$C$2000,3,FALSE)*(N75+P75)/2)&gt;3.75,3.75,VLOOKUP(R75,MogulsDD!$A$1:$C$2000,3,FALSE)*(N75+P75)/2)+IF((18-12*S75/$J$5)&gt;7.5,7.5,IF((18-12*S75/$J$5)&lt;0,0,(18-12*S75/$J$5)))</f>
        <v>0</v>
      </c>
      <c r="U75" s="43"/>
      <c r="V75" s="43"/>
      <c r="W75" s="43"/>
      <c r="X75" s="43"/>
      <c r="Y75" s="43"/>
      <c r="Z75" s="43"/>
      <c r="AA75" s="43"/>
      <c r="AB75" s="43"/>
      <c r="AC75" s="43"/>
      <c r="AD75" s="43"/>
    </row>
    <row r="76" spans="1:30" ht="12.75" hidden="1" customHeight="1">
      <c r="A76" s="56">
        <f t="shared" si="2"/>
        <v>16</v>
      </c>
      <c r="B76" s="110"/>
      <c r="C76" s="58"/>
      <c r="D76" s="58"/>
      <c r="E76" s="58"/>
      <c r="F76" s="58"/>
      <c r="G76" s="58"/>
      <c r="H76" s="58"/>
      <c r="I76" s="60"/>
      <c r="J76" s="111"/>
      <c r="K76" s="81"/>
      <c r="L76" s="81"/>
      <c r="M76" s="82"/>
      <c r="N76" s="82"/>
      <c r="O76" s="78"/>
      <c r="P76" s="78"/>
      <c r="Q76" s="78" t="s">
        <v>444</v>
      </c>
      <c r="R76" s="78" t="s">
        <v>445</v>
      </c>
      <c r="S76" s="62">
        <v>9999</v>
      </c>
      <c r="T76" s="58">
        <f>(J76+K76+L76)+IF((VLOOKUP(Q76,MogulsDD!$A$1:$C$2000,3,FALSE)*(M76+O76)/2)&gt;3.75,3.75,VLOOKUP(Q76,MogulsDD!$A$1:$C$2000,3,FALSE)*(M76+O76)/2)+IF((VLOOKUP(R76,MogulsDD!$A$1:$C$2000,3,FALSE)*(N76+P76)/2)&gt;3.75,3.75,VLOOKUP(R76,MogulsDD!$A$1:$C$2000,3,FALSE)*(N76+P76)/2)+IF((18-12*S76/$J$5)&gt;7.5,7.5,IF((18-12*S76/$J$5)&lt;0,0,(18-12*S76/$J$5)))</f>
        <v>0</v>
      </c>
      <c r="U76" s="43"/>
      <c r="V76" s="43"/>
      <c r="W76" s="43"/>
      <c r="X76" s="43"/>
      <c r="Y76" s="43"/>
      <c r="Z76" s="43"/>
      <c r="AA76" s="43"/>
      <c r="AB76" s="43"/>
      <c r="AC76" s="43"/>
      <c r="AD76" s="43"/>
    </row>
    <row r="77" spans="1:30" ht="12.75" hidden="1" customHeight="1">
      <c r="A77" s="56">
        <f t="shared" si="2"/>
        <v>16</v>
      </c>
      <c r="B77" s="110"/>
      <c r="C77" s="58"/>
      <c r="D77" s="58"/>
      <c r="E77" s="58"/>
      <c r="F77" s="58"/>
      <c r="G77" s="58"/>
      <c r="H77" s="58"/>
      <c r="I77" s="60"/>
      <c r="J77" s="111"/>
      <c r="K77" s="81"/>
      <c r="L77" s="81"/>
      <c r="M77" s="82"/>
      <c r="N77" s="82"/>
      <c r="O77" s="78"/>
      <c r="P77" s="78"/>
      <c r="Q77" s="78" t="s">
        <v>446</v>
      </c>
      <c r="R77" s="78" t="s">
        <v>447</v>
      </c>
      <c r="S77" s="62">
        <v>9999</v>
      </c>
      <c r="T77" s="58">
        <f>(J77+K77+L77)+IF((VLOOKUP(Q77,MogulsDD!$A$1:$C$2000,3,FALSE)*(M77+O77)/2)&gt;3.75,3.75,VLOOKUP(Q77,MogulsDD!$A$1:$C$2000,3,FALSE)*(M77+O77)/2)+IF((VLOOKUP(R77,MogulsDD!$A$1:$C$2000,3,FALSE)*(N77+P77)/2)&gt;3.75,3.75,VLOOKUP(R77,MogulsDD!$A$1:$C$2000,3,FALSE)*(N77+P77)/2)+IF((18-12*S77/$J$5)&gt;7.5,7.5,IF((18-12*S77/$J$5)&lt;0,0,(18-12*S77/$J$5)))</f>
        <v>0</v>
      </c>
      <c r="U77" s="43"/>
      <c r="V77" s="43"/>
      <c r="W77" s="43"/>
      <c r="X77" s="43"/>
      <c r="Y77" s="43"/>
      <c r="Z77" s="43"/>
      <c r="AA77" s="43"/>
      <c r="AB77" s="43"/>
      <c r="AC77" s="43"/>
      <c r="AD77" s="43"/>
    </row>
    <row r="78" spans="1:30" ht="12.75" hidden="1" customHeight="1">
      <c r="A78" s="56">
        <f t="shared" si="2"/>
        <v>16</v>
      </c>
      <c r="B78" s="110"/>
      <c r="C78" s="58"/>
      <c r="D78" s="58"/>
      <c r="E78" s="58"/>
      <c r="F78" s="58"/>
      <c r="G78" s="58"/>
      <c r="H78" s="58"/>
      <c r="I78" s="60"/>
      <c r="J78" s="111"/>
      <c r="K78" s="81"/>
      <c r="L78" s="81"/>
      <c r="M78" s="82"/>
      <c r="N78" s="82"/>
      <c r="O78" s="78"/>
      <c r="P78" s="78"/>
      <c r="Q78" s="78" t="s">
        <v>448</v>
      </c>
      <c r="R78" s="78" t="s">
        <v>449</v>
      </c>
      <c r="S78" s="62">
        <v>9999</v>
      </c>
      <c r="T78" s="58">
        <f>(J78+K78+L78)+IF((VLOOKUP(Q78,MogulsDD!$A$1:$C$2000,3,FALSE)*(M78+O78)/2)&gt;3.75,3.75,VLOOKUP(Q78,MogulsDD!$A$1:$C$2000,3,FALSE)*(M78+O78)/2)+IF((VLOOKUP(R78,MogulsDD!$A$1:$C$2000,3,FALSE)*(N78+P78)/2)&gt;3.75,3.75,VLOOKUP(R78,MogulsDD!$A$1:$C$2000,3,FALSE)*(N78+P78)/2)+IF((18-12*S78/$J$5)&gt;7.5,7.5,IF((18-12*S78/$J$5)&lt;0,0,(18-12*S78/$J$5)))</f>
        <v>0</v>
      </c>
      <c r="U78" s="43"/>
      <c r="V78" s="43"/>
      <c r="W78" s="43"/>
      <c r="X78" s="43"/>
      <c r="Y78" s="43"/>
      <c r="Z78" s="43"/>
      <c r="AA78" s="43"/>
      <c r="AB78" s="43"/>
      <c r="AC78" s="43"/>
      <c r="AD78" s="43"/>
    </row>
    <row r="79" spans="1:30" ht="12.75" hidden="1" customHeight="1">
      <c r="A79" s="56">
        <f t="shared" si="2"/>
        <v>16</v>
      </c>
      <c r="B79" s="110"/>
      <c r="C79" s="58"/>
      <c r="D79" s="58"/>
      <c r="E79" s="58"/>
      <c r="F79" s="58"/>
      <c r="G79" s="58"/>
      <c r="H79" s="58"/>
      <c r="I79" s="60"/>
      <c r="J79" s="111"/>
      <c r="K79" s="81"/>
      <c r="L79" s="81"/>
      <c r="M79" s="82"/>
      <c r="N79" s="82"/>
      <c r="O79" s="78"/>
      <c r="P79" s="78"/>
      <c r="Q79" s="78" t="s">
        <v>450</v>
      </c>
      <c r="R79" s="78" t="s">
        <v>451</v>
      </c>
      <c r="S79" s="62">
        <v>9999</v>
      </c>
      <c r="T79" s="58">
        <f>(J79+K79+L79)+IF((VLOOKUP(Q79,MogulsDD!$A$1:$C$2000,3,FALSE)*(M79+O79)/2)&gt;3.75,3.75,VLOOKUP(Q79,MogulsDD!$A$1:$C$2000,3,FALSE)*(M79+O79)/2)+IF((VLOOKUP(R79,MogulsDD!$A$1:$C$2000,3,FALSE)*(N79+P79)/2)&gt;3.75,3.75,VLOOKUP(R79,MogulsDD!$A$1:$C$2000,3,FALSE)*(N79+P79)/2)+IF((18-12*S79/$J$5)&gt;7.5,7.5,IF((18-12*S79/$J$5)&lt;0,0,(18-12*S79/$J$5)))</f>
        <v>0</v>
      </c>
      <c r="U79" s="43"/>
      <c r="V79" s="43"/>
      <c r="W79" s="43"/>
      <c r="X79" s="43"/>
      <c r="Y79" s="43"/>
      <c r="Z79" s="43"/>
      <c r="AA79" s="43"/>
      <c r="AB79" s="43"/>
      <c r="AC79" s="43"/>
      <c r="AD79" s="43"/>
    </row>
    <row r="80" spans="1:30" ht="12.75" hidden="1" customHeight="1">
      <c r="A80" s="56">
        <f t="shared" si="2"/>
        <v>16</v>
      </c>
      <c r="B80" s="110"/>
      <c r="C80" s="58"/>
      <c r="D80" s="58"/>
      <c r="E80" s="58"/>
      <c r="F80" s="58"/>
      <c r="G80" s="58"/>
      <c r="H80" s="58"/>
      <c r="I80" s="60"/>
      <c r="J80" s="111"/>
      <c r="K80" s="81"/>
      <c r="L80" s="81"/>
      <c r="M80" s="82"/>
      <c r="N80" s="82"/>
      <c r="O80" s="78"/>
      <c r="P80" s="78"/>
      <c r="Q80" s="78" t="s">
        <v>452</v>
      </c>
      <c r="R80" s="78" t="s">
        <v>453</v>
      </c>
      <c r="S80" s="62">
        <v>9999</v>
      </c>
      <c r="T80" s="58">
        <f>(J80+K80+L80)+IF((VLOOKUP(Q80,MogulsDD!$A$1:$C$2000,3,FALSE)*(M80+O80)/2)&gt;3.75,3.75,VLOOKUP(Q80,MogulsDD!$A$1:$C$2000,3,FALSE)*(M80+O80)/2)+IF((VLOOKUP(R80,MogulsDD!$A$1:$C$2000,3,FALSE)*(N80+P80)/2)&gt;3.75,3.75,VLOOKUP(R80,MogulsDD!$A$1:$C$2000,3,FALSE)*(N80+P80)/2)+IF((18-12*S80/$J$5)&gt;7.5,7.5,IF((18-12*S80/$J$5)&lt;0,0,(18-12*S80/$J$5)))</f>
        <v>0</v>
      </c>
      <c r="U80" s="43"/>
      <c r="V80" s="43"/>
      <c r="W80" s="43"/>
      <c r="X80" s="43"/>
      <c r="Y80" s="43"/>
      <c r="Z80" s="43"/>
      <c r="AA80" s="43"/>
      <c r="AB80" s="43"/>
      <c r="AC80" s="43"/>
      <c r="AD80" s="43"/>
    </row>
    <row r="81" spans="1:30" ht="12.75" hidden="1" customHeight="1">
      <c r="A81" s="56">
        <f t="shared" si="2"/>
        <v>16</v>
      </c>
      <c r="B81" s="110"/>
      <c r="C81" s="58"/>
      <c r="D81" s="58"/>
      <c r="E81" s="58"/>
      <c r="F81" s="58"/>
      <c r="G81" s="58"/>
      <c r="H81" s="58"/>
      <c r="I81" s="60"/>
      <c r="J81" s="111"/>
      <c r="K81" s="81"/>
      <c r="L81" s="81"/>
      <c r="M81" s="82"/>
      <c r="N81" s="82"/>
      <c r="O81" s="78"/>
      <c r="P81" s="78"/>
      <c r="Q81" s="78" t="s">
        <v>454</v>
      </c>
      <c r="R81" s="78" t="s">
        <v>455</v>
      </c>
      <c r="S81" s="62">
        <v>9999</v>
      </c>
      <c r="T81" s="58">
        <f>(J81+K81+L81)+IF((VLOOKUP(Q81,MogulsDD!$A$1:$C$2000,3,FALSE)*(M81+O81)/2)&gt;3.75,3.75,VLOOKUP(Q81,MogulsDD!$A$1:$C$2000,3,FALSE)*(M81+O81)/2)+IF((VLOOKUP(R81,MogulsDD!$A$1:$C$2000,3,FALSE)*(N81+P81)/2)&gt;3.75,3.75,VLOOKUP(R81,MogulsDD!$A$1:$C$2000,3,FALSE)*(N81+P81)/2)+IF((18-12*S81/$J$5)&gt;7.5,7.5,IF((18-12*S81/$J$5)&lt;0,0,(18-12*S81/$J$5)))</f>
        <v>0</v>
      </c>
      <c r="U81" s="43"/>
      <c r="V81" s="43"/>
      <c r="W81" s="43"/>
      <c r="X81" s="43"/>
      <c r="Y81" s="43"/>
      <c r="Z81" s="43"/>
      <c r="AA81" s="43"/>
      <c r="AB81" s="43"/>
      <c r="AC81" s="43"/>
      <c r="AD81" s="43"/>
    </row>
    <row r="82" spans="1:30" ht="12.75" hidden="1" customHeight="1">
      <c r="A82" s="56">
        <f t="shared" si="2"/>
        <v>16</v>
      </c>
      <c r="B82" s="110"/>
      <c r="C82" s="58"/>
      <c r="D82" s="58"/>
      <c r="E82" s="58"/>
      <c r="F82" s="58"/>
      <c r="G82" s="58"/>
      <c r="H82" s="58"/>
      <c r="I82" s="60"/>
      <c r="J82" s="111"/>
      <c r="K82" s="81"/>
      <c r="L82" s="81"/>
      <c r="M82" s="82"/>
      <c r="N82" s="82"/>
      <c r="O82" s="78"/>
      <c r="P82" s="78"/>
      <c r="Q82" s="78" t="s">
        <v>456</v>
      </c>
      <c r="R82" s="78" t="s">
        <v>457</v>
      </c>
      <c r="S82" s="62">
        <v>9999</v>
      </c>
      <c r="T82" s="58">
        <f>(J82+K82+L82)+IF((VLOOKUP(Q82,MogulsDD!$A$1:$C$2000,3,FALSE)*(M82+O82)/2)&gt;3.75,3.75,VLOOKUP(Q82,MogulsDD!$A$1:$C$2000,3,FALSE)*(M82+O82)/2)+IF((VLOOKUP(R82,MogulsDD!$A$1:$C$2000,3,FALSE)*(N82+P82)/2)&gt;3.75,3.75,VLOOKUP(R82,MogulsDD!$A$1:$C$2000,3,FALSE)*(N82+P82)/2)+IF((18-12*S82/$J$5)&gt;7.5,7.5,IF((18-12*S82/$J$5)&lt;0,0,(18-12*S82/$J$5)))</f>
        <v>0</v>
      </c>
      <c r="U82" s="43"/>
      <c r="V82" s="43"/>
      <c r="W82" s="43"/>
      <c r="X82" s="43"/>
      <c r="Y82" s="43"/>
      <c r="Z82" s="43"/>
      <c r="AA82" s="43"/>
      <c r="AB82" s="43"/>
      <c r="AC82" s="43"/>
      <c r="AD82" s="43"/>
    </row>
    <row r="83" spans="1:30" ht="12.75" hidden="1" customHeight="1">
      <c r="A83" s="56">
        <f t="shared" si="2"/>
        <v>16</v>
      </c>
      <c r="B83" s="110"/>
      <c r="C83" s="58"/>
      <c r="D83" s="58"/>
      <c r="E83" s="58"/>
      <c r="F83" s="58"/>
      <c r="G83" s="58"/>
      <c r="H83" s="58"/>
      <c r="I83" s="60"/>
      <c r="J83" s="111"/>
      <c r="K83" s="81"/>
      <c r="L83" s="81"/>
      <c r="M83" s="82"/>
      <c r="N83" s="82"/>
      <c r="O83" s="78"/>
      <c r="P83" s="78"/>
      <c r="Q83" s="78" t="s">
        <v>458</v>
      </c>
      <c r="R83" s="78" t="s">
        <v>459</v>
      </c>
      <c r="S83" s="62">
        <v>9999</v>
      </c>
      <c r="T83" s="58">
        <f>(J83+K83+L83)+IF((VLOOKUP(Q83,MogulsDD!$A$1:$C$2000,3,FALSE)*(M83+O83)/2)&gt;3.75,3.75,VLOOKUP(Q83,MogulsDD!$A$1:$C$2000,3,FALSE)*(M83+O83)/2)+IF((VLOOKUP(R83,MogulsDD!$A$1:$C$2000,3,FALSE)*(N83+P83)/2)&gt;3.75,3.75,VLOOKUP(R83,MogulsDD!$A$1:$C$2000,3,FALSE)*(N83+P83)/2)+IF((18-12*S83/$J$5)&gt;7.5,7.5,IF((18-12*S83/$J$5)&lt;0,0,(18-12*S83/$J$5)))</f>
        <v>0</v>
      </c>
      <c r="U83" s="43"/>
      <c r="V83" s="43"/>
      <c r="W83" s="43"/>
      <c r="X83" s="43"/>
      <c r="Y83" s="43"/>
      <c r="Z83" s="43"/>
      <c r="AA83" s="43"/>
      <c r="AB83" s="43"/>
      <c r="AC83" s="43"/>
      <c r="AD83" s="43"/>
    </row>
    <row r="84" spans="1:30" ht="12.75" hidden="1" customHeight="1">
      <c r="A84" s="56">
        <f t="shared" si="2"/>
        <v>16</v>
      </c>
      <c r="B84" s="110"/>
      <c r="C84" s="58"/>
      <c r="D84" s="58"/>
      <c r="E84" s="58"/>
      <c r="F84" s="58"/>
      <c r="G84" s="58"/>
      <c r="H84" s="58"/>
      <c r="I84" s="60"/>
      <c r="J84" s="111"/>
      <c r="K84" s="81"/>
      <c r="L84" s="81"/>
      <c r="M84" s="82"/>
      <c r="N84" s="82"/>
      <c r="O84" s="78"/>
      <c r="P84" s="78"/>
      <c r="Q84" s="78" t="s">
        <v>460</v>
      </c>
      <c r="R84" s="78" t="s">
        <v>461</v>
      </c>
      <c r="S84" s="62">
        <v>9999</v>
      </c>
      <c r="T84" s="58">
        <f>(J84+K84+L84)+IF((VLOOKUP(Q84,MogulsDD!$A$1:$C$2000,3,FALSE)*(M84+O84)/2)&gt;3.75,3.75,VLOOKUP(Q84,MogulsDD!$A$1:$C$2000,3,FALSE)*(M84+O84)/2)+IF((VLOOKUP(R84,MogulsDD!$A$1:$C$2000,3,FALSE)*(N84+P84)/2)&gt;3.75,3.75,VLOOKUP(R84,MogulsDD!$A$1:$C$2000,3,FALSE)*(N84+P84)/2)+IF((18-12*S84/$J$5)&gt;7.5,7.5,IF((18-12*S84/$J$5)&lt;0,0,(18-12*S84/$J$5)))</f>
        <v>0</v>
      </c>
      <c r="U84" s="43"/>
      <c r="V84" s="43"/>
      <c r="W84" s="43"/>
      <c r="X84" s="43"/>
      <c r="Y84" s="43"/>
      <c r="Z84" s="43"/>
      <c r="AA84" s="43"/>
      <c r="AB84" s="43"/>
      <c r="AC84" s="43"/>
      <c r="AD84" s="43"/>
    </row>
    <row r="85" spans="1:30" ht="12.75" hidden="1" customHeight="1">
      <c r="A85" s="56">
        <f t="shared" si="2"/>
        <v>16</v>
      </c>
      <c r="B85" s="110"/>
      <c r="C85" s="58"/>
      <c r="D85" s="58"/>
      <c r="E85" s="58"/>
      <c r="F85" s="58"/>
      <c r="G85" s="58"/>
      <c r="H85" s="58"/>
      <c r="I85" s="60"/>
      <c r="J85" s="111"/>
      <c r="K85" s="81"/>
      <c r="L85" s="81"/>
      <c r="M85" s="82"/>
      <c r="N85" s="82"/>
      <c r="O85" s="78"/>
      <c r="P85" s="78"/>
      <c r="Q85" s="78" t="s">
        <v>462</v>
      </c>
      <c r="R85" s="78" t="s">
        <v>463</v>
      </c>
      <c r="S85" s="62">
        <v>9999</v>
      </c>
      <c r="T85" s="58">
        <f>(J85+K85+L85)+IF((VLOOKUP(Q85,MogulsDD!$A$1:$C$2000,3,FALSE)*(M85+O85)/2)&gt;3.75,3.75,VLOOKUP(Q85,MogulsDD!$A$1:$C$2000,3,FALSE)*(M85+O85)/2)+IF((VLOOKUP(R85,MogulsDD!$A$1:$C$2000,3,FALSE)*(N85+P85)/2)&gt;3.75,3.75,VLOOKUP(R85,MogulsDD!$A$1:$C$2000,3,FALSE)*(N85+P85)/2)+IF((18-12*S85/$J$5)&gt;7.5,7.5,IF((18-12*S85/$J$5)&lt;0,0,(18-12*S85/$J$5)))</f>
        <v>0</v>
      </c>
      <c r="U85" s="43"/>
      <c r="V85" s="43"/>
      <c r="W85" s="43"/>
      <c r="X85" s="43"/>
      <c r="Y85" s="43"/>
      <c r="Z85" s="43"/>
      <c r="AA85" s="43"/>
      <c r="AB85" s="43"/>
      <c r="AC85" s="43"/>
      <c r="AD85" s="43"/>
    </row>
    <row r="86" spans="1:30" ht="12.75" hidden="1" customHeight="1">
      <c r="A86" s="56">
        <f t="shared" si="2"/>
        <v>16</v>
      </c>
      <c r="B86" s="110"/>
      <c r="C86" s="58"/>
      <c r="D86" s="58"/>
      <c r="E86" s="58"/>
      <c r="F86" s="58"/>
      <c r="G86" s="58"/>
      <c r="H86" s="58"/>
      <c r="I86" s="60"/>
      <c r="J86" s="111"/>
      <c r="K86" s="81"/>
      <c r="L86" s="81"/>
      <c r="M86" s="82"/>
      <c r="N86" s="82"/>
      <c r="O86" s="78"/>
      <c r="P86" s="78"/>
      <c r="Q86" s="78" t="s">
        <v>464</v>
      </c>
      <c r="R86" s="78" t="s">
        <v>465</v>
      </c>
      <c r="S86" s="62">
        <v>9999</v>
      </c>
      <c r="T86" s="58">
        <f>(J86+K86+L86)+IF((VLOOKUP(Q86,MogulsDD!$A$1:$C$2000,3,FALSE)*(M86+O86)/2)&gt;3.75,3.75,VLOOKUP(Q86,MogulsDD!$A$1:$C$2000,3,FALSE)*(M86+O86)/2)+IF((VLOOKUP(R86,MogulsDD!$A$1:$C$2000,3,FALSE)*(N86+P86)/2)&gt;3.75,3.75,VLOOKUP(R86,MogulsDD!$A$1:$C$2000,3,FALSE)*(N86+P86)/2)+IF((18-12*S86/$J$5)&gt;7.5,7.5,IF((18-12*S86/$J$5)&lt;0,0,(18-12*S86/$J$5)))</f>
        <v>0</v>
      </c>
      <c r="U86" s="43"/>
      <c r="V86" s="43"/>
      <c r="W86" s="43"/>
      <c r="X86" s="43"/>
      <c r="Y86" s="43"/>
      <c r="Z86" s="43"/>
      <c r="AA86" s="43"/>
      <c r="AB86" s="43"/>
      <c r="AC86" s="43"/>
      <c r="AD86" s="43"/>
    </row>
    <row r="87" spans="1:30" ht="12.75" hidden="1" customHeight="1">
      <c r="A87" s="56">
        <f t="shared" si="2"/>
        <v>16</v>
      </c>
      <c r="B87" s="110"/>
      <c r="C87" s="58"/>
      <c r="D87" s="58"/>
      <c r="E87" s="58"/>
      <c r="F87" s="58"/>
      <c r="G87" s="58"/>
      <c r="H87" s="58"/>
      <c r="I87" s="60"/>
      <c r="J87" s="111"/>
      <c r="K87" s="81"/>
      <c r="L87" s="81"/>
      <c r="M87" s="82"/>
      <c r="N87" s="82"/>
      <c r="O87" s="78"/>
      <c r="P87" s="78"/>
      <c r="Q87" s="78" t="s">
        <v>466</v>
      </c>
      <c r="R87" s="78" t="s">
        <v>467</v>
      </c>
      <c r="S87" s="62">
        <v>9999</v>
      </c>
      <c r="T87" s="58">
        <f>(J87+K87+L87)+IF((VLOOKUP(Q87,MogulsDD!$A$1:$C$2000,3,FALSE)*(M87+O87)/2)&gt;3.75,3.75,VLOOKUP(Q87,MogulsDD!$A$1:$C$2000,3,FALSE)*(M87+O87)/2)+IF((VLOOKUP(R87,MogulsDD!$A$1:$C$2000,3,FALSE)*(N87+P87)/2)&gt;3.75,3.75,VLOOKUP(R87,MogulsDD!$A$1:$C$2000,3,FALSE)*(N87+P87)/2)+IF((18-12*S87/$J$5)&gt;7.5,7.5,IF((18-12*S87/$J$5)&lt;0,0,(18-12*S87/$J$5)))</f>
        <v>0</v>
      </c>
      <c r="U87" s="43"/>
      <c r="V87" s="43"/>
      <c r="W87" s="43"/>
      <c r="X87" s="43"/>
      <c r="Y87" s="43"/>
      <c r="Z87" s="43"/>
      <c r="AA87" s="43"/>
      <c r="AB87" s="43"/>
      <c r="AC87" s="43"/>
      <c r="AD87" s="43"/>
    </row>
    <row r="88" spans="1:30" ht="12.75" hidden="1" customHeight="1">
      <c r="A88" s="56">
        <f t="shared" si="2"/>
        <v>16</v>
      </c>
      <c r="B88" s="110"/>
      <c r="C88" s="58"/>
      <c r="D88" s="58"/>
      <c r="E88" s="58"/>
      <c r="F88" s="58"/>
      <c r="G88" s="58"/>
      <c r="H88" s="58"/>
      <c r="I88" s="60"/>
      <c r="J88" s="111"/>
      <c r="K88" s="81"/>
      <c r="L88" s="81"/>
      <c r="M88" s="82"/>
      <c r="N88" s="82"/>
      <c r="O88" s="78"/>
      <c r="P88" s="78"/>
      <c r="Q88" s="78" t="s">
        <v>468</v>
      </c>
      <c r="R88" s="78" t="s">
        <v>469</v>
      </c>
      <c r="S88" s="62">
        <v>9999</v>
      </c>
      <c r="T88" s="58">
        <f>(J88+K88+L88)+IF((VLOOKUP(Q88,MogulsDD!$A$1:$C$2000,3,FALSE)*(M88+O88)/2)&gt;3.75,3.75,VLOOKUP(Q88,MogulsDD!$A$1:$C$2000,3,FALSE)*(M88+O88)/2)+IF((VLOOKUP(R88,MogulsDD!$A$1:$C$2000,3,FALSE)*(N88+P88)/2)&gt;3.75,3.75,VLOOKUP(R88,MogulsDD!$A$1:$C$2000,3,FALSE)*(N88+P88)/2)+IF((18-12*S88/$J$5)&gt;7.5,7.5,IF((18-12*S88/$J$5)&lt;0,0,(18-12*S88/$J$5)))</f>
        <v>0</v>
      </c>
      <c r="U88" s="43"/>
      <c r="V88" s="43"/>
      <c r="W88" s="43"/>
      <c r="X88" s="43"/>
      <c r="Y88" s="43"/>
      <c r="Z88" s="43"/>
      <c r="AA88" s="43"/>
      <c r="AB88" s="43"/>
      <c r="AC88" s="43"/>
      <c r="AD88" s="43"/>
    </row>
    <row r="89" spans="1:30" ht="12.75" hidden="1" customHeight="1">
      <c r="A89" s="56">
        <f t="shared" si="2"/>
        <v>16</v>
      </c>
      <c r="B89" s="110"/>
      <c r="C89" s="58"/>
      <c r="D89" s="58"/>
      <c r="E89" s="58"/>
      <c r="F89" s="58"/>
      <c r="G89" s="58"/>
      <c r="H89" s="58"/>
      <c r="I89" s="60"/>
      <c r="J89" s="111"/>
      <c r="K89" s="81"/>
      <c r="L89" s="81"/>
      <c r="M89" s="82"/>
      <c r="N89" s="82"/>
      <c r="O89" s="78"/>
      <c r="P89" s="78"/>
      <c r="Q89" s="78" t="s">
        <v>470</v>
      </c>
      <c r="R89" s="78" t="s">
        <v>471</v>
      </c>
      <c r="S89" s="62">
        <v>9999</v>
      </c>
      <c r="T89" s="58">
        <f>(J89+K89+L89)+IF((VLOOKUP(Q89,MogulsDD!$A$1:$C$2000,3,FALSE)*(M89+O89)/2)&gt;3.75,3.75,VLOOKUP(Q89,MogulsDD!$A$1:$C$2000,3,FALSE)*(M89+O89)/2)+IF((VLOOKUP(R89,MogulsDD!$A$1:$C$2000,3,FALSE)*(N89+P89)/2)&gt;3.75,3.75,VLOOKUP(R89,MogulsDD!$A$1:$C$2000,3,FALSE)*(N89+P89)/2)+IF((18-12*S89/$J$5)&gt;7.5,7.5,IF((18-12*S89/$J$5)&lt;0,0,(18-12*S89/$J$5)))</f>
        <v>0</v>
      </c>
      <c r="U89" s="43"/>
      <c r="V89" s="43"/>
      <c r="W89" s="43"/>
      <c r="X89" s="43"/>
      <c r="Y89" s="43"/>
      <c r="Z89" s="43"/>
      <c r="AA89" s="43"/>
      <c r="AB89" s="43"/>
      <c r="AC89" s="43"/>
      <c r="AD89" s="43"/>
    </row>
    <row r="90" spans="1:30" ht="12.75" hidden="1" customHeight="1">
      <c r="A90" s="56">
        <f t="shared" si="2"/>
        <v>16</v>
      </c>
      <c r="B90" s="110"/>
      <c r="C90" s="58"/>
      <c r="D90" s="58"/>
      <c r="E90" s="58"/>
      <c r="F90" s="58"/>
      <c r="G90" s="58"/>
      <c r="H90" s="58"/>
      <c r="I90" s="60"/>
      <c r="J90" s="111"/>
      <c r="K90" s="81"/>
      <c r="L90" s="81"/>
      <c r="M90" s="82"/>
      <c r="N90" s="82"/>
      <c r="O90" s="78"/>
      <c r="P90" s="78"/>
      <c r="Q90" s="78" t="s">
        <v>472</v>
      </c>
      <c r="R90" s="78" t="s">
        <v>473</v>
      </c>
      <c r="S90" s="62">
        <v>9999</v>
      </c>
      <c r="T90" s="58">
        <f>(J90+K90+L90)+IF((VLOOKUP(Q90,MogulsDD!$A$1:$C$2000,3,FALSE)*(M90+O90)/2)&gt;3.75,3.75,VLOOKUP(Q90,MogulsDD!$A$1:$C$2000,3,FALSE)*(M90+O90)/2)+IF((VLOOKUP(R90,MogulsDD!$A$1:$C$2000,3,FALSE)*(N90+P90)/2)&gt;3.75,3.75,VLOOKUP(R90,MogulsDD!$A$1:$C$2000,3,FALSE)*(N90+P90)/2)+IF((18-12*S90/$J$5)&gt;7.5,7.5,IF((18-12*S90/$J$5)&lt;0,0,(18-12*S90/$J$5)))</f>
        <v>0</v>
      </c>
      <c r="U90" s="43"/>
      <c r="V90" s="43"/>
      <c r="W90" s="43"/>
      <c r="X90" s="43"/>
      <c r="Y90" s="43"/>
      <c r="Z90" s="43"/>
      <c r="AA90" s="43"/>
      <c r="AB90" s="43"/>
      <c r="AC90" s="43"/>
      <c r="AD90" s="43"/>
    </row>
    <row r="91" spans="1:30" ht="12.75" hidden="1" customHeight="1">
      <c r="A91" s="56">
        <f t="shared" si="2"/>
        <v>16</v>
      </c>
      <c r="B91" s="110"/>
      <c r="C91" s="58"/>
      <c r="D91" s="58"/>
      <c r="E91" s="58"/>
      <c r="F91" s="58"/>
      <c r="G91" s="58"/>
      <c r="H91" s="58"/>
      <c r="I91" s="60"/>
      <c r="J91" s="111"/>
      <c r="K91" s="81"/>
      <c r="L91" s="81"/>
      <c r="M91" s="82"/>
      <c r="N91" s="82"/>
      <c r="O91" s="78"/>
      <c r="P91" s="78"/>
      <c r="Q91" s="78" t="s">
        <v>474</v>
      </c>
      <c r="R91" s="78" t="s">
        <v>475</v>
      </c>
      <c r="S91" s="62">
        <v>9999</v>
      </c>
      <c r="T91" s="58">
        <f>(J91+K91+L91)+IF((VLOOKUP(Q91,MogulsDD!$A$1:$C$2000,3,FALSE)*(M91+O91)/2)&gt;3.75,3.75,VLOOKUP(Q91,MogulsDD!$A$1:$C$2000,3,FALSE)*(M91+O91)/2)+IF((VLOOKUP(R91,MogulsDD!$A$1:$C$2000,3,FALSE)*(N91+P91)/2)&gt;3.75,3.75,VLOOKUP(R91,MogulsDD!$A$1:$C$2000,3,FALSE)*(N91+P91)/2)+IF((18-12*S91/$J$5)&gt;7.5,7.5,IF((18-12*S91/$J$5)&lt;0,0,(18-12*S91/$J$5)))</f>
        <v>0</v>
      </c>
      <c r="U91" s="43"/>
      <c r="V91" s="43"/>
      <c r="W91" s="43"/>
      <c r="X91" s="43"/>
      <c r="Y91" s="43"/>
      <c r="Z91" s="43"/>
      <c r="AA91" s="43"/>
      <c r="AB91" s="43"/>
      <c r="AC91" s="43"/>
      <c r="AD91" s="43"/>
    </row>
    <row r="92" spans="1:30" ht="12.75" hidden="1" customHeight="1">
      <c r="A92" s="56">
        <f t="shared" si="2"/>
        <v>16</v>
      </c>
      <c r="B92" s="110"/>
      <c r="C92" s="58"/>
      <c r="D92" s="58"/>
      <c r="E92" s="58"/>
      <c r="F92" s="58"/>
      <c r="G92" s="58"/>
      <c r="H92" s="58"/>
      <c r="I92" s="60"/>
      <c r="J92" s="111"/>
      <c r="K92" s="81"/>
      <c r="L92" s="81"/>
      <c r="M92" s="82"/>
      <c r="N92" s="82"/>
      <c r="O92" s="78"/>
      <c r="P92" s="78"/>
      <c r="Q92" s="78" t="s">
        <v>476</v>
      </c>
      <c r="R92" s="78" t="s">
        <v>477</v>
      </c>
      <c r="S92" s="62">
        <v>9999</v>
      </c>
      <c r="T92" s="58">
        <f>(J92+K92+L92)+IF((VLOOKUP(Q92,MogulsDD!$A$1:$C$2000,3,FALSE)*(M92+O92)/2)&gt;3.75,3.75,VLOOKUP(Q92,MogulsDD!$A$1:$C$2000,3,FALSE)*(M92+O92)/2)+IF((VLOOKUP(R92,MogulsDD!$A$1:$C$2000,3,FALSE)*(N92+P92)/2)&gt;3.75,3.75,VLOOKUP(R92,MogulsDD!$A$1:$C$2000,3,FALSE)*(N92+P92)/2)+IF((18-12*S92/$J$5)&gt;7.5,7.5,IF((18-12*S92/$J$5)&lt;0,0,(18-12*S92/$J$5)))</f>
        <v>0</v>
      </c>
      <c r="U92" s="43"/>
      <c r="V92" s="43"/>
      <c r="W92" s="43"/>
      <c r="X92" s="43"/>
      <c r="Y92" s="43"/>
      <c r="Z92" s="43"/>
      <c r="AA92" s="43"/>
      <c r="AB92" s="43"/>
      <c r="AC92" s="43"/>
      <c r="AD92" s="43"/>
    </row>
    <row r="93" spans="1:30" ht="12.75" hidden="1" customHeight="1">
      <c r="A93" s="56">
        <f t="shared" si="2"/>
        <v>16</v>
      </c>
      <c r="B93" s="110"/>
      <c r="C93" s="58"/>
      <c r="D93" s="58"/>
      <c r="E93" s="58"/>
      <c r="F93" s="58"/>
      <c r="G93" s="58"/>
      <c r="H93" s="58"/>
      <c r="I93" s="60"/>
      <c r="J93" s="111"/>
      <c r="K93" s="81"/>
      <c r="L93" s="81"/>
      <c r="M93" s="82"/>
      <c r="N93" s="82"/>
      <c r="O93" s="78"/>
      <c r="P93" s="78"/>
      <c r="Q93" s="78" t="s">
        <v>478</v>
      </c>
      <c r="R93" s="78" t="s">
        <v>479</v>
      </c>
      <c r="S93" s="62">
        <v>9999</v>
      </c>
      <c r="T93" s="58">
        <f>(J93+K93+L93)+IF((VLOOKUP(Q93,MogulsDD!$A$1:$C$2000,3,FALSE)*(M93+O93)/2)&gt;3.75,3.75,VLOOKUP(Q93,MogulsDD!$A$1:$C$2000,3,FALSE)*(M93+O93)/2)+IF((VLOOKUP(R93,MogulsDD!$A$1:$C$2000,3,FALSE)*(N93+P93)/2)&gt;3.75,3.75,VLOOKUP(R93,MogulsDD!$A$1:$C$2000,3,FALSE)*(N93+P93)/2)+IF((18-12*S93/$J$5)&gt;7.5,7.5,IF((18-12*S93/$J$5)&lt;0,0,(18-12*S93/$J$5)))</f>
        <v>0</v>
      </c>
      <c r="U93" s="43"/>
      <c r="V93" s="43"/>
      <c r="W93" s="43"/>
      <c r="X93" s="43"/>
      <c r="Y93" s="43"/>
      <c r="Z93" s="43"/>
      <c r="AA93" s="43"/>
      <c r="AB93" s="43"/>
      <c r="AC93" s="43"/>
      <c r="AD93" s="43"/>
    </row>
    <row r="94" spans="1:30" ht="12.75" hidden="1" customHeight="1">
      <c r="A94" s="56">
        <f t="shared" si="2"/>
        <v>16</v>
      </c>
      <c r="B94" s="110"/>
      <c r="C94" s="58"/>
      <c r="D94" s="58"/>
      <c r="E94" s="58"/>
      <c r="F94" s="58"/>
      <c r="G94" s="58"/>
      <c r="H94" s="58"/>
      <c r="I94" s="60"/>
      <c r="J94" s="111"/>
      <c r="K94" s="81"/>
      <c r="L94" s="81"/>
      <c r="M94" s="82"/>
      <c r="N94" s="82"/>
      <c r="O94" s="78"/>
      <c r="P94" s="78"/>
      <c r="Q94" s="78" t="s">
        <v>480</v>
      </c>
      <c r="R94" s="78" t="s">
        <v>481</v>
      </c>
      <c r="S94" s="62">
        <v>9999</v>
      </c>
      <c r="T94" s="58">
        <f>(J94+K94+L94)+IF((VLOOKUP(Q94,MogulsDD!$A$1:$C$2000,3,FALSE)*(M94+O94)/2)&gt;3.75,3.75,VLOOKUP(Q94,MogulsDD!$A$1:$C$2000,3,FALSE)*(M94+O94)/2)+IF((VLOOKUP(R94,MogulsDD!$A$1:$C$2000,3,FALSE)*(N94+P94)/2)&gt;3.75,3.75,VLOOKUP(R94,MogulsDD!$A$1:$C$2000,3,FALSE)*(N94+P94)/2)+IF((18-12*S94/$J$5)&gt;7.5,7.5,IF((18-12*S94/$J$5)&lt;0,0,(18-12*S94/$J$5)))</f>
        <v>0</v>
      </c>
      <c r="U94" s="43"/>
      <c r="V94" s="43"/>
      <c r="W94" s="43"/>
      <c r="X94" s="43"/>
      <c r="Y94" s="43"/>
      <c r="Z94" s="43"/>
      <c r="AA94" s="43"/>
      <c r="AB94" s="43"/>
      <c r="AC94" s="43"/>
      <c r="AD94" s="43"/>
    </row>
    <row r="95" spans="1:30" ht="12.75" hidden="1" customHeight="1">
      <c r="A95" s="56">
        <f t="shared" si="2"/>
        <v>16</v>
      </c>
      <c r="B95" s="110"/>
      <c r="C95" s="58"/>
      <c r="D95" s="58"/>
      <c r="E95" s="58"/>
      <c r="F95" s="58"/>
      <c r="G95" s="58"/>
      <c r="H95" s="58"/>
      <c r="I95" s="60"/>
      <c r="J95" s="111"/>
      <c r="K95" s="81"/>
      <c r="L95" s="81"/>
      <c r="M95" s="82"/>
      <c r="N95" s="82"/>
      <c r="O95" s="78"/>
      <c r="P95" s="78"/>
      <c r="Q95" s="78" t="s">
        <v>482</v>
      </c>
      <c r="R95" s="78" t="s">
        <v>483</v>
      </c>
      <c r="S95" s="62">
        <v>9999</v>
      </c>
      <c r="T95" s="58">
        <f>(J95+K95+L95)+IF((VLOOKUP(Q95,MogulsDD!$A$1:$C$2000,3,FALSE)*(M95+O95)/2)&gt;3.75,3.75,VLOOKUP(Q95,MogulsDD!$A$1:$C$2000,3,FALSE)*(M95+O95)/2)+IF((VLOOKUP(R95,MogulsDD!$A$1:$C$2000,3,FALSE)*(N95+P95)/2)&gt;3.75,3.75,VLOOKUP(R95,MogulsDD!$A$1:$C$2000,3,FALSE)*(N95+P95)/2)+IF((18-12*S95/$J$5)&gt;7.5,7.5,IF((18-12*S95/$J$5)&lt;0,0,(18-12*S95/$J$5)))</f>
        <v>0</v>
      </c>
      <c r="U95" s="43"/>
      <c r="V95" s="43"/>
      <c r="W95" s="43"/>
      <c r="X95" s="43"/>
      <c r="Y95" s="43"/>
      <c r="Z95" s="43"/>
      <c r="AA95" s="43"/>
      <c r="AB95" s="43"/>
      <c r="AC95" s="43"/>
      <c r="AD95" s="43"/>
    </row>
    <row r="96" spans="1:30" ht="12.75" hidden="1" customHeight="1">
      <c r="A96" s="56">
        <f t="shared" si="2"/>
        <v>16</v>
      </c>
      <c r="B96" s="110"/>
      <c r="C96" s="58"/>
      <c r="D96" s="58"/>
      <c r="E96" s="58"/>
      <c r="F96" s="58"/>
      <c r="G96" s="58"/>
      <c r="H96" s="58"/>
      <c r="I96" s="60"/>
      <c r="J96" s="111"/>
      <c r="K96" s="81"/>
      <c r="L96" s="81"/>
      <c r="M96" s="82"/>
      <c r="N96" s="82"/>
      <c r="O96" s="78"/>
      <c r="P96" s="78"/>
      <c r="Q96" s="78" t="s">
        <v>484</v>
      </c>
      <c r="R96" s="78" t="s">
        <v>485</v>
      </c>
      <c r="S96" s="62">
        <v>9999</v>
      </c>
      <c r="T96" s="58">
        <f>(J96+K96+L96)+IF((VLOOKUP(Q96,MogulsDD!$A$1:$C$2000,3,FALSE)*(M96+O96)/2)&gt;3.75,3.75,VLOOKUP(Q96,MogulsDD!$A$1:$C$2000,3,FALSE)*(M96+O96)/2)+IF((VLOOKUP(R96,MogulsDD!$A$1:$C$2000,3,FALSE)*(N96+P96)/2)&gt;3.75,3.75,VLOOKUP(R96,MogulsDD!$A$1:$C$2000,3,FALSE)*(N96+P96)/2)+IF((18-12*S96/$J$5)&gt;7.5,7.5,IF((18-12*S96/$J$5)&lt;0,0,(18-12*S96/$J$5)))</f>
        <v>0</v>
      </c>
      <c r="U96" s="43"/>
      <c r="V96" s="43"/>
      <c r="W96" s="43"/>
      <c r="X96" s="43"/>
      <c r="Y96" s="43"/>
      <c r="Z96" s="43"/>
      <c r="AA96" s="43"/>
      <c r="AB96" s="43"/>
      <c r="AC96" s="43"/>
      <c r="AD96" s="43"/>
    </row>
    <row r="97" spans="1:30" ht="12.75" hidden="1" customHeight="1">
      <c r="A97" s="56">
        <f t="shared" si="2"/>
        <v>16</v>
      </c>
      <c r="B97" s="110"/>
      <c r="C97" s="58"/>
      <c r="D97" s="58"/>
      <c r="E97" s="58"/>
      <c r="F97" s="58"/>
      <c r="G97" s="58"/>
      <c r="H97" s="58"/>
      <c r="I97" s="60"/>
      <c r="J97" s="111"/>
      <c r="K97" s="81"/>
      <c r="L97" s="81"/>
      <c r="M97" s="82"/>
      <c r="N97" s="82"/>
      <c r="O97" s="78"/>
      <c r="P97" s="78"/>
      <c r="Q97" s="78" t="s">
        <v>486</v>
      </c>
      <c r="R97" s="78" t="s">
        <v>487</v>
      </c>
      <c r="S97" s="62">
        <v>9999</v>
      </c>
      <c r="T97" s="58">
        <f>(J97+K97+L97)+IF((VLOOKUP(Q97,MogulsDD!$A$1:$C$2000,3,FALSE)*(M97+O97)/2)&gt;3.75,3.75,VLOOKUP(Q97,MogulsDD!$A$1:$C$2000,3,FALSE)*(M97+O97)/2)+IF((VLOOKUP(R97,MogulsDD!$A$1:$C$2000,3,FALSE)*(N97+P97)/2)&gt;3.75,3.75,VLOOKUP(R97,MogulsDD!$A$1:$C$2000,3,FALSE)*(N97+P97)/2)+IF((18-12*S97/$J$5)&gt;7.5,7.5,IF((18-12*S97/$J$5)&lt;0,0,(18-12*S97/$J$5)))</f>
        <v>0</v>
      </c>
      <c r="U97" s="43"/>
      <c r="V97" s="43"/>
      <c r="W97" s="43"/>
      <c r="X97" s="43"/>
      <c r="Y97" s="43"/>
      <c r="Z97" s="43"/>
      <c r="AA97" s="43"/>
      <c r="AB97" s="43"/>
      <c r="AC97" s="43"/>
      <c r="AD97" s="43"/>
    </row>
    <row r="98" spans="1:30" ht="12.75" hidden="1" customHeight="1">
      <c r="A98" s="56">
        <f t="shared" si="2"/>
        <v>16</v>
      </c>
      <c r="B98" s="110"/>
      <c r="C98" s="58"/>
      <c r="D98" s="58"/>
      <c r="E98" s="58"/>
      <c r="F98" s="58"/>
      <c r="G98" s="58"/>
      <c r="H98" s="58"/>
      <c r="I98" s="60"/>
      <c r="J98" s="111"/>
      <c r="K98" s="81"/>
      <c r="L98" s="81"/>
      <c r="M98" s="82"/>
      <c r="N98" s="82"/>
      <c r="O98" s="78"/>
      <c r="P98" s="78"/>
      <c r="Q98" s="78" t="s">
        <v>488</v>
      </c>
      <c r="R98" s="78" t="s">
        <v>489</v>
      </c>
      <c r="S98" s="62">
        <v>9999</v>
      </c>
      <c r="T98" s="58">
        <f>(J98+K98+L98)+IF((VLOOKUP(Q98,MogulsDD!$A$1:$C$2000,3,FALSE)*(M98+O98)/2)&gt;3.75,3.75,VLOOKUP(Q98,MogulsDD!$A$1:$C$2000,3,FALSE)*(M98+O98)/2)+IF((VLOOKUP(R98,MogulsDD!$A$1:$C$2000,3,FALSE)*(N98+P98)/2)&gt;3.75,3.75,VLOOKUP(R98,MogulsDD!$A$1:$C$2000,3,FALSE)*(N98+P98)/2)+IF((18-12*S98/$J$5)&gt;7.5,7.5,IF((18-12*S98/$J$5)&lt;0,0,(18-12*S98/$J$5)))</f>
        <v>0</v>
      </c>
      <c r="U98" s="43"/>
      <c r="V98" s="43"/>
      <c r="W98" s="43"/>
      <c r="X98" s="43"/>
      <c r="Y98" s="43"/>
      <c r="Z98" s="43"/>
      <c r="AA98" s="43"/>
      <c r="AB98" s="43"/>
      <c r="AC98" s="43"/>
      <c r="AD98" s="43"/>
    </row>
    <row r="99" spans="1:30" ht="12.75" hidden="1" customHeight="1">
      <c r="A99" s="56">
        <f t="shared" si="2"/>
        <v>16</v>
      </c>
      <c r="B99" s="110"/>
      <c r="C99" s="58"/>
      <c r="D99" s="58"/>
      <c r="E99" s="58"/>
      <c r="F99" s="58"/>
      <c r="G99" s="58"/>
      <c r="H99" s="58"/>
      <c r="I99" s="60"/>
      <c r="J99" s="111"/>
      <c r="K99" s="81"/>
      <c r="L99" s="81"/>
      <c r="M99" s="82"/>
      <c r="N99" s="82"/>
      <c r="O99" s="78"/>
      <c r="P99" s="78"/>
      <c r="Q99" s="78" t="s">
        <v>490</v>
      </c>
      <c r="R99" s="78" t="s">
        <v>491</v>
      </c>
      <c r="S99" s="62">
        <v>9999</v>
      </c>
      <c r="T99" s="58">
        <f>(J99+K99+L99)+IF((VLOOKUP(Q99,MogulsDD!$A$1:$C$2000,3,FALSE)*(M99+O99)/2)&gt;3.75,3.75,VLOOKUP(Q99,MogulsDD!$A$1:$C$2000,3,FALSE)*(M99+O99)/2)+IF((VLOOKUP(R99,MogulsDD!$A$1:$C$2000,3,FALSE)*(N99+P99)/2)&gt;3.75,3.75,VLOOKUP(R99,MogulsDD!$A$1:$C$2000,3,FALSE)*(N99+P99)/2)+IF((18-12*S99/$J$5)&gt;7.5,7.5,IF((18-12*S99/$J$5)&lt;0,0,(18-12*S99/$J$5)))</f>
        <v>0</v>
      </c>
      <c r="U99" s="43"/>
      <c r="V99" s="43"/>
      <c r="W99" s="43"/>
      <c r="X99" s="43"/>
      <c r="Y99" s="43"/>
      <c r="Z99" s="43"/>
      <c r="AA99" s="43"/>
      <c r="AB99" s="43"/>
      <c r="AC99" s="43"/>
      <c r="AD99" s="43"/>
    </row>
    <row r="100" spans="1:30" ht="12.75" hidden="1" customHeight="1">
      <c r="A100" s="56">
        <f t="shared" si="2"/>
        <v>16</v>
      </c>
      <c r="B100" s="110"/>
      <c r="C100" s="58"/>
      <c r="D100" s="58"/>
      <c r="E100" s="58"/>
      <c r="F100" s="58"/>
      <c r="G100" s="58"/>
      <c r="H100" s="58"/>
      <c r="I100" s="60"/>
      <c r="J100" s="111"/>
      <c r="K100" s="81"/>
      <c r="L100" s="81"/>
      <c r="M100" s="82"/>
      <c r="N100" s="82"/>
      <c r="O100" s="78"/>
      <c r="P100" s="78"/>
      <c r="Q100" s="78" t="s">
        <v>492</v>
      </c>
      <c r="R100" s="78" t="s">
        <v>493</v>
      </c>
      <c r="S100" s="62">
        <v>9999</v>
      </c>
      <c r="T100" s="58">
        <f>(J100+K100+L100)+IF((VLOOKUP(Q100,MogulsDD!$A$1:$C$2000,3,FALSE)*(M100+O100)/2)&gt;3.75,3.75,VLOOKUP(Q100,MogulsDD!$A$1:$C$2000,3,FALSE)*(M100+O100)/2)+IF((VLOOKUP(R100,MogulsDD!$A$1:$C$2000,3,FALSE)*(N100+P100)/2)&gt;3.75,3.75,VLOOKUP(R100,MogulsDD!$A$1:$C$2000,3,FALSE)*(N100+P100)/2)+IF((18-12*S100/$J$5)&gt;7.5,7.5,IF((18-12*S100/$J$5)&lt;0,0,(18-12*S100/$J$5)))</f>
        <v>0</v>
      </c>
      <c r="U100" s="43"/>
      <c r="V100" s="43"/>
      <c r="W100" s="43"/>
      <c r="X100" s="43"/>
      <c r="Y100" s="43"/>
      <c r="Z100" s="43"/>
      <c r="AA100" s="43"/>
      <c r="AB100" s="43"/>
      <c r="AC100" s="43"/>
      <c r="AD100" s="43"/>
    </row>
    <row r="101" spans="1:30" ht="12.75" hidden="1" customHeight="1">
      <c r="A101" s="56">
        <f t="shared" si="2"/>
        <v>16</v>
      </c>
      <c r="B101" s="110"/>
      <c r="C101" s="58"/>
      <c r="D101" s="58"/>
      <c r="E101" s="58"/>
      <c r="F101" s="58"/>
      <c r="G101" s="58"/>
      <c r="H101" s="58"/>
      <c r="I101" s="60"/>
      <c r="J101" s="111"/>
      <c r="K101" s="81"/>
      <c r="L101" s="81"/>
      <c r="M101" s="82"/>
      <c r="N101" s="82"/>
      <c r="O101" s="78"/>
      <c r="P101" s="78"/>
      <c r="Q101" s="78" t="s">
        <v>494</v>
      </c>
      <c r="R101" s="78" t="s">
        <v>495</v>
      </c>
      <c r="S101" s="62">
        <v>9999</v>
      </c>
      <c r="T101" s="58">
        <f>(J101+K101+L101)+IF((VLOOKUP(Q101,MogulsDD!$A$1:$C$2000,3,FALSE)*(M101+O101)/2)&gt;3.75,3.75,VLOOKUP(Q101,MogulsDD!$A$1:$C$2000,3,FALSE)*(M101+O101)/2)+IF((VLOOKUP(R101,MogulsDD!$A$1:$C$2000,3,FALSE)*(N101+P101)/2)&gt;3.75,3.75,VLOOKUP(R101,MogulsDD!$A$1:$C$2000,3,FALSE)*(N101+P101)/2)+IF((18-12*S101/$J$5)&gt;7.5,7.5,IF((18-12*S101/$J$5)&lt;0,0,(18-12*S101/$J$5)))</f>
        <v>0</v>
      </c>
      <c r="U101" s="43"/>
      <c r="V101" s="43"/>
      <c r="W101" s="43"/>
      <c r="X101" s="43"/>
      <c r="Y101" s="43"/>
      <c r="Z101" s="43"/>
      <c r="AA101" s="43"/>
      <c r="AB101" s="43"/>
      <c r="AC101" s="43"/>
      <c r="AD101" s="43"/>
    </row>
    <row r="102" spans="1:30" ht="12.75" hidden="1" customHeight="1">
      <c r="A102" s="56">
        <f t="shared" si="2"/>
        <v>16</v>
      </c>
      <c r="B102" s="110"/>
      <c r="C102" s="58"/>
      <c r="D102" s="58"/>
      <c r="E102" s="58"/>
      <c r="F102" s="58"/>
      <c r="G102" s="58"/>
      <c r="H102" s="58"/>
      <c r="I102" s="60"/>
      <c r="J102" s="111"/>
      <c r="K102" s="81"/>
      <c r="L102" s="81"/>
      <c r="M102" s="82"/>
      <c r="N102" s="82"/>
      <c r="O102" s="78"/>
      <c r="P102" s="78"/>
      <c r="Q102" s="78" t="s">
        <v>496</v>
      </c>
      <c r="R102" s="78" t="s">
        <v>497</v>
      </c>
      <c r="S102" s="62">
        <v>9999</v>
      </c>
      <c r="T102" s="58">
        <f>(J102+K102+L102)+IF((VLOOKUP(Q102,MogulsDD!$A$1:$C$2000,3,FALSE)*(M102+O102)/2)&gt;3.75,3.75,VLOOKUP(Q102,MogulsDD!$A$1:$C$2000,3,FALSE)*(M102+O102)/2)+IF((VLOOKUP(R102,MogulsDD!$A$1:$C$2000,3,FALSE)*(N102+P102)/2)&gt;3.75,3.75,VLOOKUP(R102,MogulsDD!$A$1:$C$2000,3,FALSE)*(N102+P102)/2)+IF((18-12*S102/$J$5)&gt;7.5,7.5,IF((18-12*S102/$J$5)&lt;0,0,(18-12*S102/$J$5)))</f>
        <v>0</v>
      </c>
      <c r="U102" s="43"/>
      <c r="V102" s="43"/>
      <c r="W102" s="43"/>
      <c r="X102" s="43"/>
      <c r="Y102" s="43"/>
      <c r="Z102" s="43"/>
      <c r="AA102" s="43"/>
      <c r="AB102" s="43"/>
      <c r="AC102" s="43"/>
      <c r="AD102" s="43"/>
    </row>
    <row r="103" spans="1:30" ht="12.75" hidden="1" customHeight="1">
      <c r="A103" s="56">
        <f t="shared" si="2"/>
        <v>16</v>
      </c>
      <c r="B103" s="110"/>
      <c r="C103" s="58"/>
      <c r="D103" s="58"/>
      <c r="E103" s="58"/>
      <c r="F103" s="58"/>
      <c r="G103" s="58"/>
      <c r="H103" s="58"/>
      <c r="I103" s="60"/>
      <c r="J103" s="111"/>
      <c r="K103" s="81"/>
      <c r="L103" s="81"/>
      <c r="M103" s="82"/>
      <c r="N103" s="82"/>
      <c r="O103" s="78"/>
      <c r="P103" s="78"/>
      <c r="Q103" s="78" t="s">
        <v>498</v>
      </c>
      <c r="R103" s="78" t="s">
        <v>499</v>
      </c>
      <c r="S103" s="62">
        <v>9999</v>
      </c>
      <c r="T103" s="58">
        <f>(J103+K103+L103)+IF((VLOOKUP(Q103,MogulsDD!$A$1:$C$2000,3,FALSE)*(M103+O103)/2)&gt;3.75,3.75,VLOOKUP(Q103,MogulsDD!$A$1:$C$2000,3,FALSE)*(M103+O103)/2)+IF((VLOOKUP(R103,MogulsDD!$A$1:$C$2000,3,FALSE)*(N103+P103)/2)&gt;3.75,3.75,VLOOKUP(R103,MogulsDD!$A$1:$C$2000,3,FALSE)*(N103+P103)/2)+IF((18-12*S103/$J$5)&gt;7.5,7.5,IF((18-12*S103/$J$5)&lt;0,0,(18-12*S103/$J$5)))</f>
        <v>0</v>
      </c>
      <c r="U103" s="43"/>
      <c r="V103" s="43"/>
      <c r="W103" s="43"/>
      <c r="X103" s="43"/>
      <c r="Y103" s="43"/>
      <c r="Z103" s="43"/>
      <c r="AA103" s="43"/>
      <c r="AB103" s="43"/>
      <c r="AC103" s="43"/>
      <c r="AD103" s="43"/>
    </row>
    <row r="104" spans="1:30" ht="12.75" hidden="1" customHeight="1">
      <c r="A104" s="56">
        <f t="shared" si="2"/>
        <v>16</v>
      </c>
      <c r="B104" s="110"/>
      <c r="C104" s="58"/>
      <c r="D104" s="58"/>
      <c r="E104" s="58"/>
      <c r="F104" s="58"/>
      <c r="G104" s="58"/>
      <c r="H104" s="58"/>
      <c r="I104" s="60"/>
      <c r="J104" s="111"/>
      <c r="K104" s="81"/>
      <c r="L104" s="81"/>
      <c r="M104" s="82"/>
      <c r="N104" s="82"/>
      <c r="O104" s="78"/>
      <c r="P104" s="78"/>
      <c r="Q104" s="78" t="s">
        <v>500</v>
      </c>
      <c r="R104" s="78" t="s">
        <v>501</v>
      </c>
      <c r="S104" s="62">
        <v>9999</v>
      </c>
      <c r="T104" s="58">
        <f>(J104+K104+L104)+IF((VLOOKUP(Q104,MogulsDD!$A$1:$C$2000,3,FALSE)*(M104+O104)/2)&gt;3.75,3.75,VLOOKUP(Q104,MogulsDD!$A$1:$C$2000,3,FALSE)*(M104+O104)/2)+IF((VLOOKUP(R104,MogulsDD!$A$1:$C$2000,3,FALSE)*(N104+P104)/2)&gt;3.75,3.75,VLOOKUP(R104,MogulsDD!$A$1:$C$2000,3,FALSE)*(N104+P104)/2)+IF((18-12*S104/$J$5)&gt;7.5,7.5,IF((18-12*S104/$J$5)&lt;0,0,(18-12*S104/$J$5)))</f>
        <v>0</v>
      </c>
      <c r="U104" s="43"/>
      <c r="V104" s="43"/>
      <c r="W104" s="43"/>
      <c r="X104" s="43"/>
      <c r="Y104" s="43"/>
      <c r="Z104" s="43"/>
      <c r="AA104" s="43"/>
      <c r="AB104" s="43"/>
      <c r="AC104" s="43"/>
      <c r="AD104" s="43"/>
    </row>
    <row r="105" spans="1:30" ht="12.75" hidden="1" customHeight="1">
      <c r="A105" s="56">
        <f t="shared" ref="A105:A140" si="3">RANK(T105,$T$41:$T$140,0)</f>
        <v>16</v>
      </c>
      <c r="B105" s="110"/>
      <c r="C105" s="58"/>
      <c r="D105" s="58"/>
      <c r="E105" s="58"/>
      <c r="F105" s="58"/>
      <c r="G105" s="58"/>
      <c r="H105" s="58"/>
      <c r="I105" s="60"/>
      <c r="J105" s="111"/>
      <c r="K105" s="81"/>
      <c r="L105" s="81"/>
      <c r="M105" s="82"/>
      <c r="N105" s="82"/>
      <c r="O105" s="78"/>
      <c r="P105" s="78"/>
      <c r="Q105" s="78" t="s">
        <v>502</v>
      </c>
      <c r="R105" s="78" t="s">
        <v>503</v>
      </c>
      <c r="S105" s="62">
        <v>9999</v>
      </c>
      <c r="T105" s="58">
        <f>(J105+K105+L105)+IF((VLOOKUP(Q105,MogulsDD!$A$1:$C$2000,3,FALSE)*(M105+O105)/2)&gt;3.75,3.75,VLOOKUP(Q105,MogulsDD!$A$1:$C$2000,3,FALSE)*(M105+O105)/2)+IF((VLOOKUP(R105,MogulsDD!$A$1:$C$2000,3,FALSE)*(N105+P105)/2)&gt;3.75,3.75,VLOOKUP(R105,MogulsDD!$A$1:$C$2000,3,FALSE)*(N105+P105)/2)+IF((18-12*S105/$J$5)&gt;7.5,7.5,IF((18-12*S105/$J$5)&lt;0,0,(18-12*S105/$J$5)))</f>
        <v>0</v>
      </c>
      <c r="U105" s="43"/>
      <c r="V105" s="43"/>
      <c r="W105" s="43"/>
      <c r="X105" s="43"/>
      <c r="Y105" s="43"/>
      <c r="Z105" s="43"/>
      <c r="AA105" s="43"/>
      <c r="AB105" s="43"/>
      <c r="AC105" s="43"/>
      <c r="AD105" s="43"/>
    </row>
    <row r="106" spans="1:30" ht="12.75" hidden="1" customHeight="1">
      <c r="A106" s="56">
        <f t="shared" si="3"/>
        <v>16</v>
      </c>
      <c r="B106" s="110"/>
      <c r="C106" s="58"/>
      <c r="D106" s="58"/>
      <c r="E106" s="58"/>
      <c r="F106" s="58"/>
      <c r="G106" s="58"/>
      <c r="H106" s="58"/>
      <c r="I106" s="60"/>
      <c r="J106" s="111"/>
      <c r="K106" s="81"/>
      <c r="L106" s="81"/>
      <c r="M106" s="82"/>
      <c r="N106" s="82"/>
      <c r="O106" s="78"/>
      <c r="P106" s="78"/>
      <c r="Q106" s="78" t="s">
        <v>504</v>
      </c>
      <c r="R106" s="78" t="s">
        <v>505</v>
      </c>
      <c r="S106" s="62">
        <v>9999</v>
      </c>
      <c r="T106" s="58">
        <f>(J106+K106+L106)+IF((VLOOKUP(Q106,MogulsDD!$A$1:$C$2000,3,FALSE)*(M106+O106)/2)&gt;3.75,3.75,VLOOKUP(Q106,MogulsDD!$A$1:$C$2000,3,FALSE)*(M106+O106)/2)+IF((VLOOKUP(R106,MogulsDD!$A$1:$C$2000,3,FALSE)*(N106+P106)/2)&gt;3.75,3.75,VLOOKUP(R106,MogulsDD!$A$1:$C$2000,3,FALSE)*(N106+P106)/2)+IF((18-12*S106/$J$5)&gt;7.5,7.5,IF((18-12*S106/$J$5)&lt;0,0,(18-12*S106/$J$5)))</f>
        <v>0</v>
      </c>
      <c r="U106" s="43"/>
      <c r="V106" s="43"/>
      <c r="W106" s="43"/>
      <c r="X106" s="43"/>
      <c r="Y106" s="43"/>
      <c r="Z106" s="43"/>
      <c r="AA106" s="43"/>
      <c r="AB106" s="43"/>
      <c r="AC106" s="43"/>
      <c r="AD106" s="43"/>
    </row>
    <row r="107" spans="1:30" ht="12.75" hidden="1" customHeight="1">
      <c r="A107" s="56">
        <f t="shared" si="3"/>
        <v>16</v>
      </c>
      <c r="B107" s="110"/>
      <c r="C107" s="58"/>
      <c r="D107" s="58"/>
      <c r="E107" s="58"/>
      <c r="F107" s="58"/>
      <c r="G107" s="58"/>
      <c r="H107" s="58"/>
      <c r="I107" s="60"/>
      <c r="J107" s="111"/>
      <c r="K107" s="81"/>
      <c r="L107" s="81"/>
      <c r="M107" s="82"/>
      <c r="N107" s="82"/>
      <c r="O107" s="78"/>
      <c r="P107" s="78"/>
      <c r="Q107" s="78" t="s">
        <v>506</v>
      </c>
      <c r="R107" s="78" t="s">
        <v>507</v>
      </c>
      <c r="S107" s="62">
        <v>9999</v>
      </c>
      <c r="T107" s="58">
        <f>(J107+K107+L107)+IF((VLOOKUP(Q107,MogulsDD!$A$1:$C$2000,3,FALSE)*(M107+O107)/2)&gt;3.75,3.75,VLOOKUP(Q107,MogulsDD!$A$1:$C$2000,3,FALSE)*(M107+O107)/2)+IF((VLOOKUP(R107,MogulsDD!$A$1:$C$2000,3,FALSE)*(N107+P107)/2)&gt;3.75,3.75,VLOOKUP(R107,MogulsDD!$A$1:$C$2000,3,FALSE)*(N107+P107)/2)+IF((18-12*S107/$J$5)&gt;7.5,7.5,IF((18-12*S107/$J$5)&lt;0,0,(18-12*S107/$J$5)))</f>
        <v>0</v>
      </c>
      <c r="U107" s="43"/>
      <c r="V107" s="43"/>
      <c r="W107" s="43"/>
      <c r="X107" s="43"/>
      <c r="Y107" s="43"/>
      <c r="Z107" s="43"/>
      <c r="AA107" s="43"/>
      <c r="AB107" s="43"/>
      <c r="AC107" s="43"/>
      <c r="AD107" s="43"/>
    </row>
    <row r="108" spans="1:30" ht="12.75" hidden="1" customHeight="1">
      <c r="A108" s="56">
        <f t="shared" si="3"/>
        <v>16</v>
      </c>
      <c r="B108" s="110"/>
      <c r="C108" s="58"/>
      <c r="D108" s="58"/>
      <c r="E108" s="58"/>
      <c r="F108" s="58"/>
      <c r="G108" s="58"/>
      <c r="H108" s="58"/>
      <c r="I108" s="60"/>
      <c r="J108" s="111"/>
      <c r="K108" s="81"/>
      <c r="L108" s="81"/>
      <c r="M108" s="82"/>
      <c r="N108" s="82"/>
      <c r="O108" s="78"/>
      <c r="P108" s="78"/>
      <c r="Q108" s="78" t="s">
        <v>508</v>
      </c>
      <c r="R108" s="78" t="s">
        <v>509</v>
      </c>
      <c r="S108" s="62">
        <v>9999</v>
      </c>
      <c r="T108" s="58">
        <f>(J108+K108+L108)+IF((VLOOKUP(Q108,MogulsDD!$A$1:$C$2000,3,FALSE)*(M108+O108)/2)&gt;3.75,3.75,VLOOKUP(Q108,MogulsDD!$A$1:$C$2000,3,FALSE)*(M108+O108)/2)+IF((VLOOKUP(R108,MogulsDD!$A$1:$C$2000,3,FALSE)*(N108+P108)/2)&gt;3.75,3.75,VLOOKUP(R108,MogulsDD!$A$1:$C$2000,3,FALSE)*(N108+P108)/2)+IF((18-12*S108/$J$5)&gt;7.5,7.5,IF((18-12*S108/$J$5)&lt;0,0,(18-12*S108/$J$5)))</f>
        <v>0</v>
      </c>
      <c r="U108" s="43"/>
      <c r="V108" s="43"/>
      <c r="W108" s="43"/>
      <c r="X108" s="43"/>
      <c r="Y108" s="43"/>
      <c r="Z108" s="43"/>
      <c r="AA108" s="43"/>
      <c r="AB108" s="43"/>
      <c r="AC108" s="43"/>
      <c r="AD108" s="43"/>
    </row>
    <row r="109" spans="1:30" ht="12.75" hidden="1" customHeight="1">
      <c r="A109" s="56">
        <f t="shared" si="3"/>
        <v>16</v>
      </c>
      <c r="B109" s="110"/>
      <c r="C109" s="58"/>
      <c r="D109" s="58"/>
      <c r="E109" s="58"/>
      <c r="F109" s="58"/>
      <c r="G109" s="58"/>
      <c r="H109" s="58"/>
      <c r="I109" s="60"/>
      <c r="J109" s="111"/>
      <c r="K109" s="81"/>
      <c r="L109" s="81"/>
      <c r="M109" s="82"/>
      <c r="N109" s="82"/>
      <c r="O109" s="78"/>
      <c r="P109" s="78"/>
      <c r="Q109" s="78" t="s">
        <v>510</v>
      </c>
      <c r="R109" s="78" t="s">
        <v>511</v>
      </c>
      <c r="S109" s="62">
        <v>9999</v>
      </c>
      <c r="T109" s="58">
        <f>(J109+K109+L109)+IF((VLOOKUP(Q109,MogulsDD!$A$1:$C$2000,3,FALSE)*(M109+O109)/2)&gt;3.75,3.75,VLOOKUP(Q109,MogulsDD!$A$1:$C$2000,3,FALSE)*(M109+O109)/2)+IF((VLOOKUP(R109,MogulsDD!$A$1:$C$2000,3,FALSE)*(N109+P109)/2)&gt;3.75,3.75,VLOOKUP(R109,MogulsDD!$A$1:$C$2000,3,FALSE)*(N109+P109)/2)+IF((18-12*S109/$J$5)&gt;7.5,7.5,IF((18-12*S109/$J$5)&lt;0,0,(18-12*S109/$J$5)))</f>
        <v>0</v>
      </c>
      <c r="U109" s="43"/>
      <c r="V109" s="43"/>
      <c r="W109" s="43"/>
      <c r="X109" s="43"/>
      <c r="Y109" s="43"/>
      <c r="Z109" s="43"/>
      <c r="AA109" s="43"/>
      <c r="AB109" s="43"/>
      <c r="AC109" s="43"/>
      <c r="AD109" s="43"/>
    </row>
    <row r="110" spans="1:30" ht="12.75" hidden="1" customHeight="1">
      <c r="A110" s="56">
        <f t="shared" si="3"/>
        <v>16</v>
      </c>
      <c r="B110" s="115"/>
      <c r="C110" s="116"/>
      <c r="D110" s="116"/>
      <c r="E110" s="116"/>
      <c r="F110" s="116"/>
      <c r="G110" s="116"/>
      <c r="H110" s="116"/>
      <c r="I110" s="117"/>
      <c r="J110" s="111"/>
      <c r="K110" s="81"/>
      <c r="L110" s="81"/>
      <c r="M110" s="82"/>
      <c r="N110" s="82"/>
      <c r="O110" s="78"/>
      <c r="P110" s="78"/>
      <c r="Q110" s="78" t="s">
        <v>512</v>
      </c>
      <c r="R110" s="78" t="s">
        <v>513</v>
      </c>
      <c r="S110" s="62">
        <v>9999</v>
      </c>
      <c r="T110" s="58">
        <f>(J110+K110+L110)+IF((VLOOKUP(Q110,MogulsDD!$A$1:$C$2000,3,FALSE)*(M110+O110)/2)&gt;3.75,3.75,VLOOKUP(Q110,MogulsDD!$A$1:$C$2000,3,FALSE)*(M110+O110)/2)+IF((VLOOKUP(R110,MogulsDD!$A$1:$C$2000,3,FALSE)*(N110+P110)/2)&gt;3.75,3.75,VLOOKUP(R110,MogulsDD!$A$1:$C$2000,3,FALSE)*(N110+P110)/2)+IF((18-12*S110/$J$5)&gt;7.5,7.5,IF((18-12*S110/$J$5)&lt;0,0,(18-12*S110/$J$5)))</f>
        <v>0</v>
      </c>
      <c r="U110" s="43"/>
      <c r="V110" s="43"/>
      <c r="W110" s="43"/>
      <c r="X110" s="43"/>
      <c r="Y110" s="43"/>
      <c r="Z110" s="43"/>
      <c r="AA110" s="43"/>
      <c r="AB110" s="43"/>
      <c r="AC110" s="43"/>
      <c r="AD110" s="43"/>
    </row>
    <row r="111" spans="1:30" ht="12.75" hidden="1" customHeight="1">
      <c r="A111" s="56">
        <f t="shared" si="3"/>
        <v>16</v>
      </c>
      <c r="B111" s="115"/>
      <c r="C111" s="116"/>
      <c r="D111" s="116"/>
      <c r="E111" s="116"/>
      <c r="F111" s="116"/>
      <c r="G111" s="116"/>
      <c r="H111" s="116"/>
      <c r="I111" s="117"/>
      <c r="J111" s="111"/>
      <c r="K111" s="81"/>
      <c r="L111" s="81"/>
      <c r="M111" s="82"/>
      <c r="N111" s="82"/>
      <c r="O111" s="78"/>
      <c r="P111" s="78"/>
      <c r="Q111" s="78" t="s">
        <v>514</v>
      </c>
      <c r="R111" s="78" t="s">
        <v>515</v>
      </c>
      <c r="S111" s="62">
        <v>9999</v>
      </c>
      <c r="T111" s="58">
        <f>(J111+K111+L111)+IF((VLOOKUP(Q111,MogulsDD!$A$1:$C$2000,3,FALSE)*(M111+O111)/2)&gt;3.75,3.75,VLOOKUP(Q111,MogulsDD!$A$1:$C$2000,3,FALSE)*(M111+O111)/2)+IF((VLOOKUP(R111,MogulsDD!$A$1:$C$2000,3,FALSE)*(N111+P111)/2)&gt;3.75,3.75,VLOOKUP(R111,MogulsDD!$A$1:$C$2000,3,FALSE)*(N111+P111)/2)+IF((18-12*S111/$J$5)&gt;7.5,7.5,IF((18-12*S111/$J$5)&lt;0,0,(18-12*S111/$J$5)))</f>
        <v>0</v>
      </c>
      <c r="U111" s="43"/>
      <c r="V111" s="43"/>
      <c r="W111" s="43"/>
      <c r="X111" s="43"/>
      <c r="Y111" s="43"/>
      <c r="Z111" s="43"/>
      <c r="AA111" s="43"/>
      <c r="AB111" s="43"/>
      <c r="AC111" s="43"/>
      <c r="AD111" s="43"/>
    </row>
    <row r="112" spans="1:30" ht="12.75" hidden="1" customHeight="1">
      <c r="A112" s="56">
        <f t="shared" si="3"/>
        <v>16</v>
      </c>
      <c r="B112" s="110"/>
      <c r="C112" s="58"/>
      <c r="D112" s="58"/>
      <c r="E112" s="58"/>
      <c r="F112" s="58"/>
      <c r="G112" s="58"/>
      <c r="H112" s="58"/>
      <c r="I112" s="60"/>
      <c r="J112" s="111"/>
      <c r="K112" s="81"/>
      <c r="L112" s="81"/>
      <c r="M112" s="82"/>
      <c r="N112" s="82"/>
      <c r="O112" s="78"/>
      <c r="P112" s="78"/>
      <c r="Q112" s="78" t="s">
        <v>516</v>
      </c>
      <c r="R112" s="78" t="s">
        <v>517</v>
      </c>
      <c r="S112" s="62">
        <v>9999</v>
      </c>
      <c r="T112" s="58">
        <f>(J112+K112+L112)+IF((VLOOKUP(Q112,MogulsDD!$A$1:$C$2000,3,FALSE)*(M112+O112)/2)&gt;3.75,3.75,VLOOKUP(Q112,MogulsDD!$A$1:$C$2000,3,FALSE)*(M112+O112)/2)+IF((VLOOKUP(R112,MogulsDD!$A$1:$C$2000,3,FALSE)*(N112+P112)/2)&gt;3.75,3.75,VLOOKUP(R112,MogulsDD!$A$1:$C$2000,3,FALSE)*(N112+P112)/2)+IF((18-12*S112/$J$5)&gt;7.5,7.5,IF((18-12*S112/$J$5)&lt;0,0,(18-12*S112/$J$5)))</f>
        <v>0</v>
      </c>
      <c r="U112" s="43"/>
      <c r="V112" s="43"/>
      <c r="W112" s="43"/>
      <c r="X112" s="43"/>
      <c r="Y112" s="43"/>
      <c r="Z112" s="43"/>
      <c r="AA112" s="43"/>
      <c r="AB112" s="43"/>
      <c r="AC112" s="43"/>
      <c r="AD112" s="43"/>
    </row>
    <row r="113" spans="1:30" ht="12.75" hidden="1" customHeight="1">
      <c r="A113" s="56">
        <f t="shared" si="3"/>
        <v>16</v>
      </c>
      <c r="B113" s="110"/>
      <c r="C113" s="58"/>
      <c r="D113" s="58"/>
      <c r="E113" s="58"/>
      <c r="F113" s="58"/>
      <c r="G113" s="58"/>
      <c r="H113" s="58"/>
      <c r="I113" s="60"/>
      <c r="J113" s="111"/>
      <c r="K113" s="81"/>
      <c r="L113" s="81"/>
      <c r="M113" s="82"/>
      <c r="N113" s="82"/>
      <c r="O113" s="78"/>
      <c r="P113" s="78"/>
      <c r="Q113" s="78" t="s">
        <v>518</v>
      </c>
      <c r="R113" s="78" t="s">
        <v>519</v>
      </c>
      <c r="S113" s="62">
        <v>9999</v>
      </c>
      <c r="T113" s="58">
        <f>(J113+K113+L113)+IF((VLOOKUP(Q113,MogulsDD!$A$1:$C$2000,3,FALSE)*(M113+O113)/2)&gt;3.75,3.75,VLOOKUP(Q113,MogulsDD!$A$1:$C$2000,3,FALSE)*(M113+O113)/2)+IF((VLOOKUP(R113,MogulsDD!$A$1:$C$2000,3,FALSE)*(N113+P113)/2)&gt;3.75,3.75,VLOOKUP(R113,MogulsDD!$A$1:$C$2000,3,FALSE)*(N113+P113)/2)+IF((18-12*S113/$J$5)&gt;7.5,7.5,IF((18-12*S113/$J$5)&lt;0,0,(18-12*S113/$J$5)))</f>
        <v>0</v>
      </c>
      <c r="U113" s="43"/>
      <c r="V113" s="43"/>
      <c r="W113" s="43"/>
      <c r="X113" s="43"/>
      <c r="Y113" s="43"/>
      <c r="Z113" s="43"/>
      <c r="AA113" s="43"/>
      <c r="AB113" s="43"/>
      <c r="AC113" s="43"/>
      <c r="AD113" s="43"/>
    </row>
    <row r="114" spans="1:30" ht="12.75" hidden="1" customHeight="1">
      <c r="A114" s="56">
        <f t="shared" si="3"/>
        <v>16</v>
      </c>
      <c r="B114" s="110"/>
      <c r="C114" s="58"/>
      <c r="D114" s="58"/>
      <c r="E114" s="58"/>
      <c r="F114" s="58"/>
      <c r="G114" s="58"/>
      <c r="H114" s="58"/>
      <c r="I114" s="60"/>
      <c r="J114" s="111"/>
      <c r="K114" s="81"/>
      <c r="L114" s="81"/>
      <c r="M114" s="82"/>
      <c r="N114" s="82"/>
      <c r="O114" s="78"/>
      <c r="P114" s="78"/>
      <c r="Q114" s="78" t="s">
        <v>520</v>
      </c>
      <c r="R114" s="78" t="s">
        <v>521</v>
      </c>
      <c r="S114" s="62">
        <v>9999</v>
      </c>
      <c r="T114" s="58">
        <f>(J114+K114+L114)+IF((VLOOKUP(Q114,MogulsDD!$A$1:$C$2000,3,FALSE)*(M114+O114)/2)&gt;3.75,3.75,VLOOKUP(Q114,MogulsDD!$A$1:$C$2000,3,FALSE)*(M114+O114)/2)+IF((VLOOKUP(R114,MogulsDD!$A$1:$C$2000,3,FALSE)*(N114+P114)/2)&gt;3.75,3.75,VLOOKUP(R114,MogulsDD!$A$1:$C$2000,3,FALSE)*(N114+P114)/2)+IF((18-12*S114/$J$5)&gt;7.5,7.5,IF((18-12*S114/$J$5)&lt;0,0,(18-12*S114/$J$5)))</f>
        <v>0</v>
      </c>
      <c r="U114" s="43"/>
      <c r="V114" s="43"/>
      <c r="W114" s="43"/>
      <c r="X114" s="43"/>
      <c r="Y114" s="43"/>
      <c r="Z114" s="43"/>
      <c r="AA114" s="43"/>
      <c r="AB114" s="43"/>
      <c r="AC114" s="43"/>
      <c r="AD114" s="43"/>
    </row>
    <row r="115" spans="1:30" ht="12.75" hidden="1" customHeight="1">
      <c r="A115" s="56">
        <f t="shared" si="3"/>
        <v>16</v>
      </c>
      <c r="B115" s="110"/>
      <c r="C115" s="58"/>
      <c r="D115" s="58"/>
      <c r="E115" s="58"/>
      <c r="F115" s="58"/>
      <c r="G115" s="58"/>
      <c r="H115" s="58"/>
      <c r="I115" s="60"/>
      <c r="J115" s="111"/>
      <c r="K115" s="81"/>
      <c r="L115" s="81"/>
      <c r="M115" s="82"/>
      <c r="N115" s="82"/>
      <c r="O115" s="78"/>
      <c r="P115" s="78"/>
      <c r="Q115" s="78" t="s">
        <v>522</v>
      </c>
      <c r="R115" s="78" t="s">
        <v>523</v>
      </c>
      <c r="S115" s="62">
        <v>9999</v>
      </c>
      <c r="T115" s="58">
        <f>(J115+K115+L115)+IF((VLOOKUP(Q115,MogulsDD!$A$1:$C$2000,3,FALSE)*(M115+O115)/2)&gt;3.75,3.75,VLOOKUP(Q115,MogulsDD!$A$1:$C$2000,3,FALSE)*(M115+O115)/2)+IF((VLOOKUP(R115,MogulsDD!$A$1:$C$2000,3,FALSE)*(N115+P115)/2)&gt;3.75,3.75,VLOOKUP(R115,MogulsDD!$A$1:$C$2000,3,FALSE)*(N115+P115)/2)+IF((18-12*S115/$J$5)&gt;7.5,7.5,IF((18-12*S115/$J$5)&lt;0,0,(18-12*S115/$J$5)))</f>
        <v>0</v>
      </c>
      <c r="U115" s="43"/>
      <c r="V115" s="43"/>
      <c r="W115" s="43"/>
      <c r="X115" s="43"/>
      <c r="Y115" s="43"/>
      <c r="Z115" s="43"/>
      <c r="AA115" s="43"/>
      <c r="AB115" s="43"/>
      <c r="AC115" s="43"/>
      <c r="AD115" s="43"/>
    </row>
    <row r="116" spans="1:30" ht="12.75" hidden="1" customHeight="1">
      <c r="A116" s="56">
        <f t="shared" si="3"/>
        <v>16</v>
      </c>
      <c r="B116" s="110"/>
      <c r="C116" s="58"/>
      <c r="D116" s="58"/>
      <c r="E116" s="58"/>
      <c r="F116" s="58"/>
      <c r="G116" s="58"/>
      <c r="H116" s="58"/>
      <c r="I116" s="60"/>
      <c r="J116" s="111"/>
      <c r="K116" s="81"/>
      <c r="L116" s="81"/>
      <c r="M116" s="82"/>
      <c r="N116" s="82"/>
      <c r="O116" s="78"/>
      <c r="P116" s="78"/>
      <c r="Q116" s="78" t="s">
        <v>524</v>
      </c>
      <c r="R116" s="78" t="s">
        <v>525</v>
      </c>
      <c r="S116" s="62">
        <v>9999</v>
      </c>
      <c r="T116" s="58">
        <f>(J116+K116+L116)+IF((VLOOKUP(Q116,MogulsDD!$A$1:$C$2000,3,FALSE)*(M116+O116)/2)&gt;3.75,3.75,VLOOKUP(Q116,MogulsDD!$A$1:$C$2000,3,FALSE)*(M116+O116)/2)+IF((VLOOKUP(R116,MogulsDD!$A$1:$C$2000,3,FALSE)*(N116+P116)/2)&gt;3.75,3.75,VLOOKUP(R116,MogulsDD!$A$1:$C$2000,3,FALSE)*(N116+P116)/2)+IF((18-12*S116/$J$5)&gt;7.5,7.5,IF((18-12*S116/$J$5)&lt;0,0,(18-12*S116/$J$5)))</f>
        <v>0</v>
      </c>
      <c r="U116" s="43"/>
      <c r="V116" s="43"/>
      <c r="W116" s="43"/>
      <c r="X116" s="43"/>
      <c r="Y116" s="43"/>
      <c r="Z116" s="43"/>
      <c r="AA116" s="43"/>
      <c r="AB116" s="43"/>
      <c r="AC116" s="43"/>
      <c r="AD116" s="43"/>
    </row>
    <row r="117" spans="1:30" ht="12.75" hidden="1" customHeight="1">
      <c r="A117" s="56">
        <f t="shared" si="3"/>
        <v>16</v>
      </c>
      <c r="B117" s="110"/>
      <c r="C117" s="58"/>
      <c r="D117" s="58"/>
      <c r="E117" s="58"/>
      <c r="F117" s="58"/>
      <c r="G117" s="58"/>
      <c r="H117" s="58"/>
      <c r="I117" s="60"/>
      <c r="J117" s="111"/>
      <c r="K117" s="81"/>
      <c r="L117" s="81"/>
      <c r="M117" s="82"/>
      <c r="N117" s="82"/>
      <c r="O117" s="78"/>
      <c r="P117" s="78"/>
      <c r="Q117" s="78" t="s">
        <v>526</v>
      </c>
      <c r="R117" s="78" t="s">
        <v>527</v>
      </c>
      <c r="S117" s="62">
        <v>9999</v>
      </c>
      <c r="T117" s="58">
        <f>(J117+K117+L117)+IF((VLOOKUP(Q117,MogulsDD!$A$1:$C$2000,3,FALSE)*(M117+O117)/2)&gt;3.75,3.75,VLOOKUP(Q117,MogulsDD!$A$1:$C$2000,3,FALSE)*(M117+O117)/2)+IF((VLOOKUP(R117,MogulsDD!$A$1:$C$2000,3,FALSE)*(N117+P117)/2)&gt;3.75,3.75,VLOOKUP(R117,MogulsDD!$A$1:$C$2000,3,FALSE)*(N117+P117)/2)+IF((18-12*S117/$J$5)&gt;7.5,7.5,IF((18-12*S117/$J$5)&lt;0,0,(18-12*S117/$J$5)))</f>
        <v>0</v>
      </c>
      <c r="U117" s="43"/>
      <c r="V117" s="43"/>
      <c r="W117" s="43"/>
      <c r="X117" s="43"/>
      <c r="Y117" s="43"/>
      <c r="Z117" s="43"/>
      <c r="AA117" s="43"/>
      <c r="AB117" s="43"/>
      <c r="AC117" s="43"/>
      <c r="AD117" s="43"/>
    </row>
    <row r="118" spans="1:30" ht="12.75" hidden="1" customHeight="1">
      <c r="A118" s="56">
        <f t="shared" si="3"/>
        <v>16</v>
      </c>
      <c r="B118" s="110"/>
      <c r="C118" s="58"/>
      <c r="D118" s="58"/>
      <c r="E118" s="58"/>
      <c r="F118" s="58"/>
      <c r="G118" s="58"/>
      <c r="H118" s="58"/>
      <c r="I118" s="60"/>
      <c r="J118" s="111"/>
      <c r="K118" s="81"/>
      <c r="L118" s="81"/>
      <c r="M118" s="82"/>
      <c r="N118" s="82"/>
      <c r="O118" s="78"/>
      <c r="P118" s="78"/>
      <c r="Q118" s="78" t="s">
        <v>528</v>
      </c>
      <c r="R118" s="78" t="s">
        <v>529</v>
      </c>
      <c r="S118" s="62">
        <v>9999</v>
      </c>
      <c r="T118" s="58">
        <f>(J118+K118+L118)+IF((VLOOKUP(Q118,MogulsDD!$A$1:$C$2000,3,FALSE)*(M118+O118)/2)&gt;3.75,3.75,VLOOKUP(Q118,MogulsDD!$A$1:$C$2000,3,FALSE)*(M118+O118)/2)+IF((VLOOKUP(R118,MogulsDD!$A$1:$C$2000,3,FALSE)*(N118+P118)/2)&gt;3.75,3.75,VLOOKUP(R118,MogulsDD!$A$1:$C$2000,3,FALSE)*(N118+P118)/2)+IF((18-12*S118/$J$5)&gt;7.5,7.5,IF((18-12*S118/$J$5)&lt;0,0,(18-12*S118/$J$5)))</f>
        <v>0</v>
      </c>
      <c r="U118" s="43"/>
      <c r="V118" s="43"/>
      <c r="W118" s="43"/>
      <c r="X118" s="43"/>
      <c r="Y118" s="43"/>
      <c r="Z118" s="43"/>
      <c r="AA118" s="43"/>
      <c r="AB118" s="43"/>
      <c r="AC118" s="43"/>
      <c r="AD118" s="43"/>
    </row>
    <row r="119" spans="1:30" ht="12.75" hidden="1" customHeight="1">
      <c r="A119" s="56">
        <f t="shared" si="3"/>
        <v>16</v>
      </c>
      <c r="B119" s="110"/>
      <c r="C119" s="58"/>
      <c r="D119" s="58"/>
      <c r="E119" s="58"/>
      <c r="F119" s="58"/>
      <c r="G119" s="58"/>
      <c r="H119" s="58"/>
      <c r="I119" s="60"/>
      <c r="J119" s="111"/>
      <c r="K119" s="81"/>
      <c r="L119" s="81"/>
      <c r="M119" s="82"/>
      <c r="N119" s="82"/>
      <c r="O119" s="78"/>
      <c r="P119" s="78"/>
      <c r="Q119" s="78" t="s">
        <v>530</v>
      </c>
      <c r="R119" s="78" t="s">
        <v>531</v>
      </c>
      <c r="S119" s="62">
        <v>9999</v>
      </c>
      <c r="T119" s="58">
        <f>(J119+K119+L119)+IF((VLOOKUP(Q119,MogulsDD!$A$1:$C$2000,3,FALSE)*(M119+O119)/2)&gt;3.75,3.75,VLOOKUP(Q119,MogulsDD!$A$1:$C$2000,3,FALSE)*(M119+O119)/2)+IF((VLOOKUP(R119,MogulsDD!$A$1:$C$2000,3,FALSE)*(N119+P119)/2)&gt;3.75,3.75,VLOOKUP(R119,MogulsDD!$A$1:$C$2000,3,FALSE)*(N119+P119)/2)+IF((18-12*S119/$J$5)&gt;7.5,7.5,IF((18-12*S119/$J$5)&lt;0,0,(18-12*S119/$J$5)))</f>
        <v>0</v>
      </c>
      <c r="U119" s="43"/>
      <c r="V119" s="43"/>
      <c r="W119" s="43"/>
      <c r="X119" s="43"/>
      <c r="Y119" s="43"/>
      <c r="Z119" s="43"/>
      <c r="AA119" s="43"/>
      <c r="AB119" s="43"/>
      <c r="AC119" s="43"/>
      <c r="AD119" s="43"/>
    </row>
    <row r="120" spans="1:30" ht="12.75" hidden="1" customHeight="1">
      <c r="A120" s="56">
        <f t="shared" si="3"/>
        <v>16</v>
      </c>
      <c r="B120" s="110"/>
      <c r="C120" s="58"/>
      <c r="D120" s="58"/>
      <c r="E120" s="58"/>
      <c r="F120" s="58"/>
      <c r="G120" s="58"/>
      <c r="H120" s="58"/>
      <c r="I120" s="60"/>
      <c r="J120" s="111"/>
      <c r="K120" s="81"/>
      <c r="L120" s="81"/>
      <c r="M120" s="82"/>
      <c r="N120" s="82"/>
      <c r="O120" s="78"/>
      <c r="P120" s="78"/>
      <c r="Q120" s="78" t="s">
        <v>532</v>
      </c>
      <c r="R120" s="78" t="s">
        <v>533</v>
      </c>
      <c r="S120" s="62">
        <v>9999</v>
      </c>
      <c r="T120" s="58">
        <f>(J120+K120+L120)+IF((VLOOKUP(Q120,MogulsDD!$A$1:$C$2000,3,FALSE)*(M120+O120)/2)&gt;3.75,3.75,VLOOKUP(Q120,MogulsDD!$A$1:$C$2000,3,FALSE)*(M120+O120)/2)+IF((VLOOKUP(R120,MogulsDD!$A$1:$C$2000,3,FALSE)*(N120+P120)/2)&gt;3.75,3.75,VLOOKUP(R120,MogulsDD!$A$1:$C$2000,3,FALSE)*(N120+P120)/2)+IF((18-12*S120/$J$5)&gt;7.5,7.5,IF((18-12*S120/$J$5)&lt;0,0,(18-12*S120/$J$5)))</f>
        <v>0</v>
      </c>
      <c r="U120" s="43"/>
      <c r="V120" s="43"/>
      <c r="W120" s="43"/>
      <c r="X120" s="43"/>
      <c r="Y120" s="43"/>
      <c r="Z120" s="43"/>
      <c r="AA120" s="43"/>
      <c r="AB120" s="43"/>
      <c r="AC120" s="43"/>
      <c r="AD120" s="43"/>
    </row>
    <row r="121" spans="1:30" ht="12.75" hidden="1" customHeight="1">
      <c r="A121" s="56">
        <f t="shared" si="3"/>
        <v>16</v>
      </c>
      <c r="B121" s="110"/>
      <c r="C121" s="58"/>
      <c r="D121" s="58"/>
      <c r="E121" s="58"/>
      <c r="F121" s="58"/>
      <c r="G121" s="58"/>
      <c r="H121" s="58"/>
      <c r="I121" s="60"/>
      <c r="J121" s="111"/>
      <c r="K121" s="81"/>
      <c r="L121" s="81"/>
      <c r="M121" s="82"/>
      <c r="N121" s="82"/>
      <c r="O121" s="78"/>
      <c r="P121" s="78"/>
      <c r="Q121" s="78" t="s">
        <v>534</v>
      </c>
      <c r="R121" s="78" t="s">
        <v>535</v>
      </c>
      <c r="S121" s="62">
        <v>9999</v>
      </c>
      <c r="T121" s="58">
        <f>(J121+K121+L121)+IF((VLOOKUP(Q121,MogulsDD!$A$1:$C$2000,3,FALSE)*(M121+O121)/2)&gt;3.75,3.75,VLOOKUP(Q121,MogulsDD!$A$1:$C$2000,3,FALSE)*(M121+O121)/2)+IF((VLOOKUP(R121,MogulsDD!$A$1:$C$2000,3,FALSE)*(N121+P121)/2)&gt;3.75,3.75,VLOOKUP(R121,MogulsDD!$A$1:$C$2000,3,FALSE)*(N121+P121)/2)+IF((18-12*S121/$J$5)&gt;7.5,7.5,IF((18-12*S121/$J$5)&lt;0,0,(18-12*S121/$J$5)))</f>
        <v>0</v>
      </c>
      <c r="U121" s="43"/>
      <c r="V121" s="43"/>
      <c r="W121" s="43"/>
      <c r="X121" s="43"/>
      <c r="Y121" s="43"/>
      <c r="Z121" s="43"/>
      <c r="AA121" s="43"/>
      <c r="AB121" s="43"/>
      <c r="AC121" s="43"/>
      <c r="AD121" s="43"/>
    </row>
    <row r="122" spans="1:30" ht="12.75" hidden="1" customHeight="1">
      <c r="A122" s="56">
        <f t="shared" si="3"/>
        <v>16</v>
      </c>
      <c r="B122" s="110"/>
      <c r="C122" s="58"/>
      <c r="D122" s="58"/>
      <c r="E122" s="58"/>
      <c r="F122" s="58"/>
      <c r="G122" s="58"/>
      <c r="H122" s="58"/>
      <c r="I122" s="60"/>
      <c r="J122" s="111"/>
      <c r="K122" s="81"/>
      <c r="L122" s="81"/>
      <c r="M122" s="82"/>
      <c r="N122" s="82"/>
      <c r="O122" s="78"/>
      <c r="P122" s="78"/>
      <c r="Q122" s="78" t="s">
        <v>536</v>
      </c>
      <c r="R122" s="78" t="s">
        <v>537</v>
      </c>
      <c r="S122" s="62">
        <v>9999</v>
      </c>
      <c r="T122" s="58">
        <f>(J122+K122+L122)+IF((VLOOKUP(Q122,MogulsDD!$A$1:$C$2000,3,FALSE)*(M122+O122)/2)&gt;3.75,3.75,VLOOKUP(Q122,MogulsDD!$A$1:$C$2000,3,FALSE)*(M122+O122)/2)+IF((VLOOKUP(R122,MogulsDD!$A$1:$C$2000,3,FALSE)*(N122+P122)/2)&gt;3.75,3.75,VLOOKUP(R122,MogulsDD!$A$1:$C$2000,3,FALSE)*(N122+P122)/2)+IF((18-12*S122/$J$5)&gt;7.5,7.5,IF((18-12*S122/$J$5)&lt;0,0,(18-12*S122/$J$5)))</f>
        <v>0</v>
      </c>
      <c r="U122" s="43"/>
      <c r="V122" s="43"/>
      <c r="W122" s="43"/>
      <c r="X122" s="43"/>
      <c r="Y122" s="43"/>
      <c r="Z122" s="43"/>
      <c r="AA122" s="43"/>
      <c r="AB122" s="43"/>
      <c r="AC122" s="43"/>
      <c r="AD122" s="43"/>
    </row>
    <row r="123" spans="1:30" ht="12.75" hidden="1" customHeight="1">
      <c r="A123" s="56">
        <f t="shared" si="3"/>
        <v>16</v>
      </c>
      <c r="B123" s="110"/>
      <c r="C123" s="58"/>
      <c r="D123" s="58"/>
      <c r="E123" s="58"/>
      <c r="F123" s="58"/>
      <c r="G123" s="58"/>
      <c r="H123" s="58"/>
      <c r="I123" s="60"/>
      <c r="J123" s="111"/>
      <c r="K123" s="81"/>
      <c r="L123" s="81"/>
      <c r="M123" s="82"/>
      <c r="N123" s="82"/>
      <c r="O123" s="78"/>
      <c r="P123" s="78"/>
      <c r="Q123" s="78" t="s">
        <v>538</v>
      </c>
      <c r="R123" s="78" t="s">
        <v>539</v>
      </c>
      <c r="S123" s="62">
        <v>9999</v>
      </c>
      <c r="T123" s="58">
        <f>(J123+K123+L123)+IF((VLOOKUP(Q123,MogulsDD!$A$1:$C$2000,3,FALSE)*(M123+O123)/2)&gt;3.75,3.75,VLOOKUP(Q123,MogulsDD!$A$1:$C$2000,3,FALSE)*(M123+O123)/2)+IF((VLOOKUP(R123,MogulsDD!$A$1:$C$2000,3,FALSE)*(N123+P123)/2)&gt;3.75,3.75,VLOOKUP(R123,MogulsDD!$A$1:$C$2000,3,FALSE)*(N123+P123)/2)+IF((18-12*S123/$J$5)&gt;7.5,7.5,IF((18-12*S123/$J$5)&lt;0,0,(18-12*S123/$J$5)))</f>
        <v>0</v>
      </c>
      <c r="U123" s="43"/>
      <c r="V123" s="43"/>
      <c r="W123" s="43"/>
      <c r="X123" s="43"/>
      <c r="Y123" s="43"/>
      <c r="Z123" s="43"/>
      <c r="AA123" s="43"/>
      <c r="AB123" s="43"/>
      <c r="AC123" s="43"/>
      <c r="AD123" s="43"/>
    </row>
    <row r="124" spans="1:30" ht="12.75" hidden="1" customHeight="1">
      <c r="A124" s="56">
        <f t="shared" si="3"/>
        <v>16</v>
      </c>
      <c r="B124" s="110"/>
      <c r="C124" s="58"/>
      <c r="D124" s="58"/>
      <c r="E124" s="58"/>
      <c r="F124" s="58"/>
      <c r="G124" s="58"/>
      <c r="H124" s="58"/>
      <c r="I124" s="60"/>
      <c r="J124" s="111"/>
      <c r="K124" s="81"/>
      <c r="L124" s="81"/>
      <c r="M124" s="82"/>
      <c r="N124" s="82"/>
      <c r="O124" s="78"/>
      <c r="P124" s="78"/>
      <c r="Q124" s="78" t="s">
        <v>540</v>
      </c>
      <c r="R124" s="78" t="s">
        <v>541</v>
      </c>
      <c r="S124" s="62">
        <v>9999</v>
      </c>
      <c r="T124" s="58">
        <f>(J124+K124+L124)+IF((VLOOKUP(Q124,MogulsDD!$A$1:$C$2000,3,FALSE)*(M124+O124)/2)&gt;3.75,3.75,VLOOKUP(Q124,MogulsDD!$A$1:$C$2000,3,FALSE)*(M124+O124)/2)+IF((VLOOKUP(R124,MogulsDD!$A$1:$C$2000,3,FALSE)*(N124+P124)/2)&gt;3.75,3.75,VLOOKUP(R124,MogulsDD!$A$1:$C$2000,3,FALSE)*(N124+P124)/2)+IF((18-12*S124/$J$5)&gt;7.5,7.5,IF((18-12*S124/$J$5)&lt;0,0,(18-12*S124/$J$5)))</f>
        <v>0</v>
      </c>
      <c r="U124" s="43"/>
      <c r="V124" s="43"/>
      <c r="W124" s="43"/>
      <c r="X124" s="43"/>
      <c r="Y124" s="43"/>
      <c r="Z124" s="43"/>
      <c r="AA124" s="43"/>
      <c r="AB124" s="43"/>
      <c r="AC124" s="43"/>
      <c r="AD124" s="43"/>
    </row>
    <row r="125" spans="1:30" ht="12.75" hidden="1" customHeight="1">
      <c r="A125" s="56">
        <f t="shared" si="3"/>
        <v>16</v>
      </c>
      <c r="B125" s="110"/>
      <c r="C125" s="58"/>
      <c r="D125" s="58"/>
      <c r="E125" s="58"/>
      <c r="F125" s="58"/>
      <c r="G125" s="58"/>
      <c r="H125" s="58"/>
      <c r="I125" s="60"/>
      <c r="J125" s="111"/>
      <c r="K125" s="81"/>
      <c r="L125" s="81"/>
      <c r="M125" s="82"/>
      <c r="N125" s="82"/>
      <c r="O125" s="78"/>
      <c r="P125" s="78"/>
      <c r="Q125" s="78" t="s">
        <v>542</v>
      </c>
      <c r="R125" s="78" t="s">
        <v>543</v>
      </c>
      <c r="S125" s="62">
        <v>9999</v>
      </c>
      <c r="T125" s="58">
        <f>(J125+K125+L125)+IF((VLOOKUP(Q125,MogulsDD!$A$1:$C$2000,3,FALSE)*(M125+O125)/2)&gt;3.75,3.75,VLOOKUP(Q125,MogulsDD!$A$1:$C$2000,3,FALSE)*(M125+O125)/2)+IF((VLOOKUP(R125,MogulsDD!$A$1:$C$2000,3,FALSE)*(N125+P125)/2)&gt;3.75,3.75,VLOOKUP(R125,MogulsDD!$A$1:$C$2000,3,FALSE)*(N125+P125)/2)+IF((18-12*S125/$J$5)&gt;7.5,7.5,IF((18-12*S125/$J$5)&lt;0,0,(18-12*S125/$J$5)))</f>
        <v>0</v>
      </c>
      <c r="U125" s="43"/>
      <c r="V125" s="43"/>
      <c r="W125" s="43"/>
      <c r="X125" s="43"/>
      <c r="Y125" s="43"/>
      <c r="Z125" s="43"/>
      <c r="AA125" s="43"/>
      <c r="AB125" s="43"/>
      <c r="AC125" s="43"/>
      <c r="AD125" s="43"/>
    </row>
    <row r="126" spans="1:30" ht="12.75" hidden="1" customHeight="1">
      <c r="A126" s="56">
        <f t="shared" si="3"/>
        <v>16</v>
      </c>
      <c r="B126" s="110"/>
      <c r="C126" s="58"/>
      <c r="D126" s="58"/>
      <c r="E126" s="58"/>
      <c r="F126" s="58"/>
      <c r="G126" s="58"/>
      <c r="H126" s="58"/>
      <c r="I126" s="60"/>
      <c r="J126" s="111"/>
      <c r="K126" s="81"/>
      <c r="L126" s="81"/>
      <c r="M126" s="82"/>
      <c r="N126" s="82"/>
      <c r="O126" s="78"/>
      <c r="P126" s="78"/>
      <c r="Q126" s="78" t="s">
        <v>544</v>
      </c>
      <c r="R126" s="78" t="s">
        <v>545</v>
      </c>
      <c r="S126" s="62">
        <v>9999</v>
      </c>
      <c r="T126" s="58">
        <f>(J126+K126+L126)+IF((VLOOKUP(Q126,MogulsDD!$A$1:$C$2000,3,FALSE)*(M126+O126)/2)&gt;3.75,3.75,VLOOKUP(Q126,MogulsDD!$A$1:$C$2000,3,FALSE)*(M126+O126)/2)+IF((VLOOKUP(R126,MogulsDD!$A$1:$C$2000,3,FALSE)*(N126+P126)/2)&gt;3.75,3.75,VLOOKUP(R126,MogulsDD!$A$1:$C$2000,3,FALSE)*(N126+P126)/2)+IF((18-12*S126/$J$5)&gt;7.5,7.5,IF((18-12*S126/$J$5)&lt;0,0,(18-12*S126/$J$5)))</f>
        <v>0</v>
      </c>
      <c r="U126" s="43"/>
      <c r="V126" s="43"/>
      <c r="W126" s="43"/>
      <c r="X126" s="43"/>
      <c r="Y126" s="43"/>
      <c r="Z126" s="43"/>
      <c r="AA126" s="43"/>
      <c r="AB126" s="43"/>
      <c r="AC126" s="43"/>
      <c r="AD126" s="43"/>
    </row>
    <row r="127" spans="1:30" ht="12.75" hidden="1" customHeight="1">
      <c r="A127" s="56">
        <f t="shared" si="3"/>
        <v>16</v>
      </c>
      <c r="B127" s="110"/>
      <c r="C127" s="58"/>
      <c r="D127" s="58"/>
      <c r="E127" s="58"/>
      <c r="F127" s="58"/>
      <c r="G127" s="58"/>
      <c r="H127" s="58"/>
      <c r="I127" s="60"/>
      <c r="J127" s="111"/>
      <c r="K127" s="81"/>
      <c r="L127" s="81"/>
      <c r="M127" s="82"/>
      <c r="N127" s="82"/>
      <c r="O127" s="78"/>
      <c r="P127" s="78"/>
      <c r="Q127" s="78" t="s">
        <v>546</v>
      </c>
      <c r="R127" s="78" t="s">
        <v>547</v>
      </c>
      <c r="S127" s="62">
        <v>9999</v>
      </c>
      <c r="T127" s="58">
        <f>(J127+K127+L127)+IF((VLOOKUP(Q127,MogulsDD!$A$1:$C$2000,3,FALSE)*(M127+O127)/2)&gt;3.75,3.75,VLOOKUP(Q127,MogulsDD!$A$1:$C$2000,3,FALSE)*(M127+O127)/2)+IF((VLOOKUP(R127,MogulsDD!$A$1:$C$2000,3,FALSE)*(N127+P127)/2)&gt;3.75,3.75,VLOOKUP(R127,MogulsDD!$A$1:$C$2000,3,FALSE)*(N127+P127)/2)+IF((18-12*S127/$J$5)&gt;7.5,7.5,IF((18-12*S127/$J$5)&lt;0,0,(18-12*S127/$J$5)))</f>
        <v>0</v>
      </c>
      <c r="U127" s="43"/>
      <c r="V127" s="43"/>
      <c r="W127" s="43"/>
      <c r="X127" s="43"/>
      <c r="Y127" s="43"/>
      <c r="Z127" s="43"/>
      <c r="AA127" s="43"/>
      <c r="AB127" s="43"/>
      <c r="AC127" s="43"/>
      <c r="AD127" s="43"/>
    </row>
    <row r="128" spans="1:30" ht="12.75" hidden="1" customHeight="1">
      <c r="A128" s="56">
        <f t="shared" si="3"/>
        <v>16</v>
      </c>
      <c r="B128" s="110"/>
      <c r="C128" s="58"/>
      <c r="D128" s="58"/>
      <c r="E128" s="58"/>
      <c r="F128" s="58"/>
      <c r="G128" s="58"/>
      <c r="H128" s="58"/>
      <c r="I128" s="60"/>
      <c r="J128" s="111"/>
      <c r="K128" s="81"/>
      <c r="L128" s="81"/>
      <c r="M128" s="82"/>
      <c r="N128" s="82"/>
      <c r="O128" s="78"/>
      <c r="P128" s="78"/>
      <c r="Q128" s="78" t="s">
        <v>548</v>
      </c>
      <c r="R128" s="78" t="s">
        <v>549</v>
      </c>
      <c r="S128" s="62">
        <v>9999</v>
      </c>
      <c r="T128" s="58">
        <f>(J128+K128+L128)+IF((VLOOKUP(Q128,MogulsDD!$A$1:$C$2000,3,FALSE)*(M128+O128)/2)&gt;3.75,3.75,VLOOKUP(Q128,MogulsDD!$A$1:$C$2000,3,FALSE)*(M128+O128)/2)+IF((VLOOKUP(R128,MogulsDD!$A$1:$C$2000,3,FALSE)*(N128+P128)/2)&gt;3.75,3.75,VLOOKUP(R128,MogulsDD!$A$1:$C$2000,3,FALSE)*(N128+P128)/2)+IF((18-12*S128/$J$5)&gt;7.5,7.5,IF((18-12*S128/$J$5)&lt;0,0,(18-12*S128/$J$5)))</f>
        <v>0</v>
      </c>
      <c r="U128" s="43"/>
      <c r="V128" s="43"/>
      <c r="W128" s="43"/>
      <c r="X128" s="43"/>
      <c r="Y128" s="43"/>
      <c r="Z128" s="43"/>
      <c r="AA128" s="43"/>
      <c r="AB128" s="43"/>
      <c r="AC128" s="43"/>
      <c r="AD128" s="43"/>
    </row>
    <row r="129" spans="1:30" ht="12.75" hidden="1" customHeight="1">
      <c r="A129" s="56">
        <f t="shared" si="3"/>
        <v>16</v>
      </c>
      <c r="B129" s="110"/>
      <c r="C129" s="58"/>
      <c r="D129" s="58"/>
      <c r="E129" s="58"/>
      <c r="F129" s="58"/>
      <c r="G129" s="58"/>
      <c r="H129" s="58"/>
      <c r="I129" s="60"/>
      <c r="J129" s="111"/>
      <c r="K129" s="81"/>
      <c r="L129" s="81"/>
      <c r="M129" s="82"/>
      <c r="N129" s="82"/>
      <c r="O129" s="78"/>
      <c r="P129" s="78"/>
      <c r="Q129" s="78" t="s">
        <v>550</v>
      </c>
      <c r="R129" s="78" t="s">
        <v>551</v>
      </c>
      <c r="S129" s="62">
        <v>9999</v>
      </c>
      <c r="T129" s="58">
        <f>(J129+K129+L129)+IF((VLOOKUP(Q129,MogulsDD!$A$1:$C$2000,3,FALSE)*(M129+O129)/2)&gt;3.75,3.75,VLOOKUP(Q129,MogulsDD!$A$1:$C$2000,3,FALSE)*(M129+O129)/2)+IF((VLOOKUP(R129,MogulsDD!$A$1:$C$2000,3,FALSE)*(N129+P129)/2)&gt;3.75,3.75,VLOOKUP(R129,MogulsDD!$A$1:$C$2000,3,FALSE)*(N129+P129)/2)+IF((18-12*S129/$J$5)&gt;7.5,7.5,IF((18-12*S129/$J$5)&lt;0,0,(18-12*S129/$J$5)))</f>
        <v>0</v>
      </c>
      <c r="U129" s="43"/>
      <c r="V129" s="43"/>
      <c r="W129" s="43"/>
      <c r="X129" s="43"/>
      <c r="Y129" s="43"/>
      <c r="Z129" s="43"/>
      <c r="AA129" s="43"/>
      <c r="AB129" s="43"/>
      <c r="AC129" s="43"/>
      <c r="AD129" s="43"/>
    </row>
    <row r="130" spans="1:30" ht="12.75" hidden="1" customHeight="1">
      <c r="A130" s="56">
        <f t="shared" si="3"/>
        <v>16</v>
      </c>
      <c r="B130" s="110"/>
      <c r="C130" s="58"/>
      <c r="D130" s="58"/>
      <c r="E130" s="58"/>
      <c r="F130" s="58"/>
      <c r="G130" s="58"/>
      <c r="H130" s="58"/>
      <c r="I130" s="60"/>
      <c r="J130" s="111"/>
      <c r="K130" s="81"/>
      <c r="L130" s="81"/>
      <c r="M130" s="82"/>
      <c r="N130" s="82"/>
      <c r="O130" s="78"/>
      <c r="P130" s="78"/>
      <c r="Q130" s="78" t="s">
        <v>552</v>
      </c>
      <c r="R130" s="78" t="s">
        <v>553</v>
      </c>
      <c r="S130" s="62">
        <v>9999</v>
      </c>
      <c r="T130" s="58">
        <f>(J130+K130+L130)+IF((VLOOKUP(Q130,MogulsDD!$A$1:$C$2000,3,FALSE)*(M130+O130)/2)&gt;3.75,3.75,VLOOKUP(Q130,MogulsDD!$A$1:$C$2000,3,FALSE)*(M130+O130)/2)+IF((VLOOKUP(R130,MogulsDD!$A$1:$C$2000,3,FALSE)*(N130+P130)/2)&gt;3.75,3.75,VLOOKUP(R130,MogulsDD!$A$1:$C$2000,3,FALSE)*(N130+P130)/2)+IF((18-12*S130/$J$5)&gt;7.5,7.5,IF((18-12*S130/$J$5)&lt;0,0,(18-12*S130/$J$5)))</f>
        <v>0</v>
      </c>
      <c r="U130" s="43"/>
      <c r="V130" s="43"/>
      <c r="W130" s="43"/>
      <c r="X130" s="43"/>
      <c r="Y130" s="43"/>
      <c r="Z130" s="43"/>
      <c r="AA130" s="43"/>
      <c r="AB130" s="43"/>
      <c r="AC130" s="43"/>
      <c r="AD130" s="43"/>
    </row>
    <row r="131" spans="1:30" ht="12.75" hidden="1" customHeight="1">
      <c r="A131" s="56">
        <f t="shared" si="3"/>
        <v>16</v>
      </c>
      <c r="B131" s="110"/>
      <c r="C131" s="58"/>
      <c r="D131" s="58"/>
      <c r="E131" s="58"/>
      <c r="F131" s="58"/>
      <c r="G131" s="58"/>
      <c r="H131" s="58"/>
      <c r="I131" s="60"/>
      <c r="J131" s="111"/>
      <c r="K131" s="81"/>
      <c r="L131" s="81"/>
      <c r="M131" s="82"/>
      <c r="N131" s="82"/>
      <c r="O131" s="78"/>
      <c r="P131" s="78"/>
      <c r="Q131" s="78" t="s">
        <v>554</v>
      </c>
      <c r="R131" s="78" t="s">
        <v>555</v>
      </c>
      <c r="S131" s="62">
        <v>9999</v>
      </c>
      <c r="T131" s="58">
        <f>(J131+K131+L131)+IF((VLOOKUP(Q131,MogulsDD!$A$1:$C$2000,3,FALSE)*(M131+O131)/2)&gt;3.75,3.75,VLOOKUP(Q131,MogulsDD!$A$1:$C$2000,3,FALSE)*(M131+O131)/2)+IF((VLOOKUP(R131,MogulsDD!$A$1:$C$2000,3,FALSE)*(N131+P131)/2)&gt;3.75,3.75,VLOOKUP(R131,MogulsDD!$A$1:$C$2000,3,FALSE)*(N131+P131)/2)+IF((18-12*S131/$J$5)&gt;7.5,7.5,IF((18-12*S131/$J$5)&lt;0,0,(18-12*S131/$J$5)))</f>
        <v>0</v>
      </c>
      <c r="U131" s="43"/>
      <c r="V131" s="43"/>
      <c r="W131" s="43"/>
      <c r="X131" s="43"/>
      <c r="Y131" s="43"/>
      <c r="Z131" s="43"/>
      <c r="AA131" s="43"/>
      <c r="AB131" s="43"/>
      <c r="AC131" s="43"/>
      <c r="AD131" s="43"/>
    </row>
    <row r="132" spans="1:30" ht="12.75" hidden="1" customHeight="1">
      <c r="A132" s="56">
        <f t="shared" si="3"/>
        <v>16</v>
      </c>
      <c r="B132" s="110"/>
      <c r="C132" s="58"/>
      <c r="D132" s="58"/>
      <c r="E132" s="58"/>
      <c r="F132" s="58"/>
      <c r="G132" s="58"/>
      <c r="H132" s="58"/>
      <c r="I132" s="60"/>
      <c r="J132" s="111"/>
      <c r="K132" s="81"/>
      <c r="L132" s="81"/>
      <c r="M132" s="82"/>
      <c r="N132" s="82"/>
      <c r="O132" s="78"/>
      <c r="P132" s="78"/>
      <c r="Q132" s="78" t="s">
        <v>556</v>
      </c>
      <c r="R132" s="78" t="s">
        <v>557</v>
      </c>
      <c r="S132" s="62">
        <v>9999</v>
      </c>
      <c r="T132" s="58">
        <f>(J132+K132+L132)+IF((VLOOKUP(Q132,MogulsDD!$A$1:$C$2000,3,FALSE)*(M132+O132)/2)&gt;3.75,3.75,VLOOKUP(Q132,MogulsDD!$A$1:$C$2000,3,FALSE)*(M132+O132)/2)+IF((VLOOKUP(R132,MogulsDD!$A$1:$C$2000,3,FALSE)*(N132+P132)/2)&gt;3.75,3.75,VLOOKUP(R132,MogulsDD!$A$1:$C$2000,3,FALSE)*(N132+P132)/2)+IF((18-12*S132/$J$5)&gt;7.5,7.5,IF((18-12*S132/$J$5)&lt;0,0,(18-12*S132/$J$5)))</f>
        <v>0</v>
      </c>
      <c r="U132" s="43"/>
      <c r="V132" s="43"/>
      <c r="W132" s="43"/>
      <c r="X132" s="43"/>
      <c r="Y132" s="43"/>
      <c r="Z132" s="43"/>
      <c r="AA132" s="43"/>
      <c r="AB132" s="43"/>
      <c r="AC132" s="43"/>
      <c r="AD132" s="43"/>
    </row>
    <row r="133" spans="1:30" ht="12.75" hidden="1" customHeight="1">
      <c r="A133" s="56">
        <f t="shared" si="3"/>
        <v>16</v>
      </c>
      <c r="B133" s="110"/>
      <c r="C133" s="58"/>
      <c r="D133" s="58"/>
      <c r="E133" s="58"/>
      <c r="F133" s="58"/>
      <c r="G133" s="58"/>
      <c r="H133" s="58"/>
      <c r="I133" s="60"/>
      <c r="J133" s="111"/>
      <c r="K133" s="81"/>
      <c r="L133" s="81"/>
      <c r="M133" s="82"/>
      <c r="N133" s="82"/>
      <c r="O133" s="78"/>
      <c r="P133" s="78"/>
      <c r="Q133" s="78" t="s">
        <v>558</v>
      </c>
      <c r="R133" s="78" t="s">
        <v>559</v>
      </c>
      <c r="S133" s="62">
        <v>9999</v>
      </c>
      <c r="T133" s="58">
        <f>(J133+K133+L133)+IF((VLOOKUP(Q133,MogulsDD!$A$1:$C$2000,3,FALSE)*(M133+O133)/2)&gt;3.75,3.75,VLOOKUP(Q133,MogulsDD!$A$1:$C$2000,3,FALSE)*(M133+O133)/2)+IF((VLOOKUP(R133,MogulsDD!$A$1:$C$2000,3,FALSE)*(N133+P133)/2)&gt;3.75,3.75,VLOOKUP(R133,MogulsDD!$A$1:$C$2000,3,FALSE)*(N133+P133)/2)+IF((18-12*S133/$J$5)&gt;7.5,7.5,IF((18-12*S133/$J$5)&lt;0,0,(18-12*S133/$J$5)))</f>
        <v>0</v>
      </c>
      <c r="U133" s="43"/>
      <c r="V133" s="43"/>
      <c r="W133" s="43"/>
      <c r="X133" s="43"/>
      <c r="Y133" s="43"/>
      <c r="Z133" s="43"/>
      <c r="AA133" s="43"/>
      <c r="AB133" s="43"/>
      <c r="AC133" s="43"/>
      <c r="AD133" s="43"/>
    </row>
    <row r="134" spans="1:30" ht="12.75" hidden="1" customHeight="1">
      <c r="A134" s="56">
        <f t="shared" si="3"/>
        <v>16</v>
      </c>
      <c r="B134" s="110"/>
      <c r="C134" s="58"/>
      <c r="D134" s="58"/>
      <c r="E134" s="58"/>
      <c r="F134" s="58"/>
      <c r="G134" s="58"/>
      <c r="H134" s="58"/>
      <c r="I134" s="60"/>
      <c r="J134" s="111"/>
      <c r="K134" s="81"/>
      <c r="L134" s="81"/>
      <c r="M134" s="82"/>
      <c r="N134" s="82"/>
      <c r="O134" s="78"/>
      <c r="P134" s="78"/>
      <c r="Q134" s="78" t="s">
        <v>560</v>
      </c>
      <c r="R134" s="78" t="s">
        <v>561</v>
      </c>
      <c r="S134" s="62">
        <v>9999</v>
      </c>
      <c r="T134" s="58">
        <f>(J134+K134+L134)+IF((VLOOKUP(Q134,MogulsDD!$A$1:$C$2000,3,FALSE)*(M134+O134)/2)&gt;3.75,3.75,VLOOKUP(Q134,MogulsDD!$A$1:$C$2000,3,FALSE)*(M134+O134)/2)+IF((VLOOKUP(R134,MogulsDD!$A$1:$C$2000,3,FALSE)*(N134+P134)/2)&gt;3.75,3.75,VLOOKUP(R134,MogulsDD!$A$1:$C$2000,3,FALSE)*(N134+P134)/2)+IF((18-12*S134/$J$5)&gt;7.5,7.5,IF((18-12*S134/$J$5)&lt;0,0,(18-12*S134/$J$5)))</f>
        <v>0</v>
      </c>
      <c r="U134" s="43"/>
      <c r="V134" s="43"/>
      <c r="W134" s="43"/>
      <c r="X134" s="43"/>
      <c r="Y134" s="43"/>
      <c r="Z134" s="43"/>
      <c r="AA134" s="43"/>
      <c r="AB134" s="43"/>
      <c r="AC134" s="43"/>
      <c r="AD134" s="43"/>
    </row>
    <row r="135" spans="1:30" ht="12.75" hidden="1" customHeight="1">
      <c r="A135" s="56">
        <f t="shared" si="3"/>
        <v>16</v>
      </c>
      <c r="B135" s="110"/>
      <c r="C135" s="58"/>
      <c r="D135" s="58"/>
      <c r="E135" s="58"/>
      <c r="F135" s="58"/>
      <c r="G135" s="58"/>
      <c r="H135" s="58"/>
      <c r="I135" s="60"/>
      <c r="J135" s="111"/>
      <c r="K135" s="81"/>
      <c r="L135" s="81"/>
      <c r="M135" s="82"/>
      <c r="N135" s="82"/>
      <c r="O135" s="78"/>
      <c r="P135" s="78"/>
      <c r="Q135" s="78" t="s">
        <v>562</v>
      </c>
      <c r="R135" s="78" t="s">
        <v>563</v>
      </c>
      <c r="S135" s="62">
        <v>9999</v>
      </c>
      <c r="T135" s="58">
        <f>(J135+K135+L135)+IF((VLOOKUP(Q135,MogulsDD!$A$1:$C$2000,3,FALSE)*(M135+O135)/2)&gt;3.75,3.75,VLOOKUP(Q135,MogulsDD!$A$1:$C$2000,3,FALSE)*(M135+O135)/2)+IF((VLOOKUP(R135,MogulsDD!$A$1:$C$2000,3,FALSE)*(N135+P135)/2)&gt;3.75,3.75,VLOOKUP(R135,MogulsDD!$A$1:$C$2000,3,FALSE)*(N135+P135)/2)+IF((18-12*S135/$J$5)&gt;7.5,7.5,IF((18-12*S135/$J$5)&lt;0,0,(18-12*S135/$J$5)))</f>
        <v>0</v>
      </c>
      <c r="U135" s="43"/>
      <c r="V135" s="43"/>
      <c r="W135" s="43"/>
      <c r="X135" s="43"/>
      <c r="Y135" s="43"/>
      <c r="Z135" s="43"/>
      <c r="AA135" s="43"/>
      <c r="AB135" s="43"/>
      <c r="AC135" s="43"/>
      <c r="AD135" s="43"/>
    </row>
    <row r="136" spans="1:30" ht="12.75" hidden="1" customHeight="1">
      <c r="A136" s="56">
        <f t="shared" si="3"/>
        <v>16</v>
      </c>
      <c r="B136" s="110"/>
      <c r="C136" s="58"/>
      <c r="D136" s="58"/>
      <c r="E136" s="58"/>
      <c r="F136" s="58"/>
      <c r="G136" s="58"/>
      <c r="H136" s="58"/>
      <c r="I136" s="60"/>
      <c r="J136" s="111"/>
      <c r="K136" s="81"/>
      <c r="L136" s="81"/>
      <c r="M136" s="82"/>
      <c r="N136" s="82"/>
      <c r="O136" s="78"/>
      <c r="P136" s="78"/>
      <c r="Q136" s="78" t="s">
        <v>564</v>
      </c>
      <c r="R136" s="78" t="s">
        <v>565</v>
      </c>
      <c r="S136" s="62">
        <v>9999</v>
      </c>
      <c r="T136" s="58">
        <f>(J136+K136+L136)+IF((VLOOKUP(Q136,MogulsDD!$A$1:$C$2000,3,FALSE)*(M136+O136)/2)&gt;3.75,3.75,VLOOKUP(Q136,MogulsDD!$A$1:$C$2000,3,FALSE)*(M136+O136)/2)+IF((VLOOKUP(R136,MogulsDD!$A$1:$C$2000,3,FALSE)*(N136+P136)/2)&gt;3.75,3.75,VLOOKUP(R136,MogulsDD!$A$1:$C$2000,3,FALSE)*(N136+P136)/2)+IF((18-12*S136/$J$5)&gt;7.5,7.5,IF((18-12*S136/$J$5)&lt;0,0,(18-12*S136/$J$5)))</f>
        <v>0</v>
      </c>
      <c r="U136" s="43"/>
      <c r="V136" s="43"/>
      <c r="W136" s="43"/>
      <c r="X136" s="43"/>
      <c r="Y136" s="43"/>
      <c r="Z136" s="43"/>
      <c r="AA136" s="43"/>
      <c r="AB136" s="43"/>
      <c r="AC136" s="43"/>
      <c r="AD136" s="43"/>
    </row>
    <row r="137" spans="1:30" ht="12.75" hidden="1" customHeight="1">
      <c r="A137" s="56">
        <f t="shared" si="3"/>
        <v>16</v>
      </c>
      <c r="B137" s="110"/>
      <c r="C137" s="58"/>
      <c r="D137" s="58"/>
      <c r="E137" s="58"/>
      <c r="F137" s="58"/>
      <c r="G137" s="58"/>
      <c r="H137" s="58"/>
      <c r="I137" s="60"/>
      <c r="J137" s="111"/>
      <c r="K137" s="81"/>
      <c r="L137" s="81"/>
      <c r="M137" s="82"/>
      <c r="N137" s="82"/>
      <c r="O137" s="78"/>
      <c r="P137" s="78"/>
      <c r="Q137" s="78" t="s">
        <v>566</v>
      </c>
      <c r="R137" s="78" t="s">
        <v>567</v>
      </c>
      <c r="S137" s="62">
        <v>9999</v>
      </c>
      <c r="T137" s="58">
        <f>(J137+K137+L137)+IF((VLOOKUP(Q137,MogulsDD!$A$1:$C$2000,3,FALSE)*(M137+O137)/2)&gt;3.75,3.75,VLOOKUP(Q137,MogulsDD!$A$1:$C$2000,3,FALSE)*(M137+O137)/2)+IF((VLOOKUP(R137,MogulsDD!$A$1:$C$2000,3,FALSE)*(N137+P137)/2)&gt;3.75,3.75,VLOOKUP(R137,MogulsDD!$A$1:$C$2000,3,FALSE)*(N137+P137)/2)+IF((18-12*S137/$J$5)&gt;7.5,7.5,IF((18-12*S137/$J$5)&lt;0,0,(18-12*S137/$J$5)))</f>
        <v>0</v>
      </c>
      <c r="U137" s="43"/>
      <c r="V137" s="43"/>
      <c r="W137" s="43"/>
      <c r="X137" s="43"/>
      <c r="Y137" s="43"/>
      <c r="Z137" s="43"/>
      <c r="AA137" s="43"/>
      <c r="AB137" s="43"/>
      <c r="AC137" s="43"/>
      <c r="AD137" s="43"/>
    </row>
    <row r="138" spans="1:30" ht="12.75" hidden="1" customHeight="1">
      <c r="A138" s="56">
        <f t="shared" si="3"/>
        <v>16</v>
      </c>
      <c r="B138" s="110"/>
      <c r="C138" s="58"/>
      <c r="D138" s="58"/>
      <c r="E138" s="58"/>
      <c r="F138" s="58"/>
      <c r="G138" s="58"/>
      <c r="H138" s="58"/>
      <c r="I138" s="60"/>
      <c r="J138" s="111"/>
      <c r="K138" s="81"/>
      <c r="L138" s="81"/>
      <c r="M138" s="82"/>
      <c r="N138" s="82"/>
      <c r="O138" s="78"/>
      <c r="P138" s="78"/>
      <c r="Q138" s="78" t="s">
        <v>568</v>
      </c>
      <c r="R138" s="78" t="s">
        <v>569</v>
      </c>
      <c r="S138" s="62">
        <v>9999</v>
      </c>
      <c r="T138" s="58">
        <f>(J138+K138+L138)+IF((VLOOKUP(Q138,MogulsDD!$A$1:$C$2000,3,FALSE)*(M138+O138)/2)&gt;3.75,3.75,VLOOKUP(Q138,MogulsDD!$A$1:$C$2000,3,FALSE)*(M138+O138)/2)+IF((VLOOKUP(R138,MogulsDD!$A$1:$C$2000,3,FALSE)*(N138+P138)/2)&gt;3.75,3.75,VLOOKUP(R138,MogulsDD!$A$1:$C$2000,3,FALSE)*(N138+P138)/2)+IF((18-12*S138/$J$5)&gt;7.5,7.5,IF((18-12*S138/$J$5)&lt;0,0,(18-12*S138/$J$5)))</f>
        <v>0</v>
      </c>
      <c r="U138" s="43"/>
      <c r="V138" s="43"/>
      <c r="W138" s="43"/>
      <c r="X138" s="43"/>
      <c r="Y138" s="43"/>
      <c r="Z138" s="43"/>
      <c r="AA138" s="43"/>
      <c r="AB138" s="43"/>
      <c r="AC138" s="43"/>
      <c r="AD138" s="43"/>
    </row>
    <row r="139" spans="1:30" ht="12.75" hidden="1" customHeight="1">
      <c r="A139" s="56">
        <f t="shared" si="3"/>
        <v>16</v>
      </c>
      <c r="B139" s="110"/>
      <c r="C139" s="58"/>
      <c r="D139" s="58"/>
      <c r="E139" s="58"/>
      <c r="F139" s="58"/>
      <c r="G139" s="58"/>
      <c r="H139" s="58"/>
      <c r="I139" s="60"/>
      <c r="J139" s="111"/>
      <c r="K139" s="81"/>
      <c r="L139" s="81"/>
      <c r="M139" s="82"/>
      <c r="N139" s="82"/>
      <c r="O139" s="78"/>
      <c r="P139" s="78"/>
      <c r="Q139" s="78" t="s">
        <v>570</v>
      </c>
      <c r="R139" s="78" t="s">
        <v>571</v>
      </c>
      <c r="S139" s="62">
        <v>9999</v>
      </c>
      <c r="T139" s="58">
        <f>(J139+K139+L139)+IF((VLOOKUP(Q139,MogulsDD!$A$1:$C$2000,3,FALSE)*(M139+O139)/2)&gt;3.75,3.75,VLOOKUP(Q139,MogulsDD!$A$1:$C$2000,3,FALSE)*(M139+O139)/2)+IF((VLOOKUP(R139,MogulsDD!$A$1:$C$2000,3,FALSE)*(N139+P139)/2)&gt;3.75,3.75,VLOOKUP(R139,MogulsDD!$A$1:$C$2000,3,FALSE)*(N139+P139)/2)+IF((18-12*S139/$J$5)&gt;7.5,7.5,IF((18-12*S139/$J$5)&lt;0,0,(18-12*S139/$J$5)))</f>
        <v>0</v>
      </c>
      <c r="U139" s="43"/>
      <c r="V139" s="43"/>
      <c r="W139" s="43"/>
      <c r="X139" s="43"/>
      <c r="Y139" s="43"/>
      <c r="Z139" s="43"/>
      <c r="AA139" s="43"/>
      <c r="AB139" s="43"/>
      <c r="AC139" s="43"/>
      <c r="AD139" s="43"/>
    </row>
    <row r="140" spans="1:30" ht="13.5" hidden="1" customHeight="1">
      <c r="A140" s="56">
        <f t="shared" si="3"/>
        <v>16</v>
      </c>
      <c r="B140" s="118"/>
      <c r="C140" s="86"/>
      <c r="D140" s="86"/>
      <c r="E140" s="86"/>
      <c r="F140" s="86"/>
      <c r="G140" s="86"/>
      <c r="H140" s="86"/>
      <c r="I140" s="87"/>
      <c r="J140" s="119"/>
      <c r="K140" s="89"/>
      <c r="L140" s="89"/>
      <c r="M140" s="90"/>
      <c r="N140" s="90"/>
      <c r="O140" s="120"/>
      <c r="P140" s="120"/>
      <c r="Q140" s="78" t="s">
        <v>572</v>
      </c>
      <c r="R140" s="78" t="s">
        <v>573</v>
      </c>
      <c r="S140" s="62">
        <v>9999</v>
      </c>
      <c r="T140" s="58">
        <f>(J140+K140+L140)+IF((VLOOKUP(Q140,MogulsDD!$A$1:$C$2000,3,FALSE)*(M140+O140)/2)&gt;3.75,3.75,VLOOKUP(Q140,MogulsDD!$A$1:$C$2000,3,FALSE)*(M140+O140)/2)+IF((VLOOKUP(R140,MogulsDD!$A$1:$C$2000,3,FALSE)*(N140+P140)/2)&gt;3.75,3.75,VLOOKUP(R140,MogulsDD!$A$1:$C$2000,3,FALSE)*(N140+P140)/2)+IF((18-12*S140/$J$5)&gt;7.5,7.5,IF((18-12*S140/$J$5)&lt;0,0,(18-12*S140/$J$5)))</f>
        <v>0</v>
      </c>
      <c r="U140" s="43"/>
      <c r="V140" s="43"/>
      <c r="W140" s="43"/>
      <c r="X140" s="43"/>
      <c r="Y140" s="43"/>
      <c r="Z140" s="43"/>
      <c r="AA140" s="43"/>
      <c r="AB140" s="43"/>
      <c r="AC140" s="43"/>
      <c r="AD140" s="43"/>
    </row>
    <row r="141" spans="1:30" ht="12.75" hidden="1" customHeight="1">
      <c r="A141" s="2"/>
      <c r="B141" s="2"/>
      <c r="C141" s="2"/>
      <c r="D141" s="2"/>
      <c r="E141" s="2"/>
      <c r="F141" s="2"/>
      <c r="G141" s="2"/>
      <c r="H141" s="2"/>
      <c r="I141" s="2"/>
      <c r="J141" s="2"/>
      <c r="K141" s="2"/>
      <c r="L141" s="2"/>
      <c r="M141" s="2"/>
      <c r="N141" s="2"/>
      <c r="O141" s="2"/>
      <c r="P141" s="2"/>
      <c r="Q141" s="2"/>
      <c r="R141" s="2"/>
      <c r="S141" s="2"/>
      <c r="T141" s="2"/>
      <c r="U141" s="43"/>
      <c r="V141" s="43"/>
      <c r="W141" s="43"/>
      <c r="X141" s="43"/>
      <c r="Y141" s="43"/>
      <c r="Z141" s="43"/>
      <c r="AA141" s="43"/>
      <c r="AB141" s="43"/>
      <c r="AC141" s="43"/>
      <c r="AD141" s="43"/>
    </row>
    <row r="142" spans="1:30" ht="12.75" hidden="1" customHeight="1">
      <c r="A142" s="2"/>
      <c r="B142" s="2"/>
      <c r="C142" s="2"/>
      <c r="D142" s="2"/>
      <c r="E142" s="2"/>
      <c r="F142" s="2"/>
      <c r="G142" s="2"/>
      <c r="H142" s="2"/>
      <c r="I142" s="2"/>
      <c r="J142" s="2"/>
      <c r="K142" s="2"/>
      <c r="L142" s="2"/>
      <c r="M142" s="2"/>
      <c r="N142" s="2"/>
      <c r="O142" s="2"/>
      <c r="P142" s="2"/>
      <c r="Q142" s="2"/>
      <c r="R142" s="2"/>
      <c r="S142" s="2"/>
      <c r="T142" s="2"/>
      <c r="U142" s="43"/>
      <c r="V142" s="43"/>
      <c r="W142" s="43"/>
      <c r="X142" s="43"/>
      <c r="Y142" s="43"/>
      <c r="Z142" s="43"/>
      <c r="AA142" s="43"/>
      <c r="AB142" s="43"/>
      <c r="AC142" s="43"/>
      <c r="AD142" s="43"/>
    </row>
    <row r="143" spans="1:30" ht="12.75" hidden="1" customHeight="1">
      <c r="A143" s="2"/>
      <c r="B143" s="2"/>
      <c r="C143" s="2"/>
      <c r="D143" s="2"/>
      <c r="E143" s="2"/>
      <c r="F143" s="2"/>
      <c r="G143" s="2"/>
      <c r="H143" s="2"/>
      <c r="I143" s="2"/>
      <c r="J143" s="2"/>
      <c r="K143" s="2"/>
      <c r="L143" s="2"/>
      <c r="M143" s="2"/>
      <c r="N143" s="2"/>
      <c r="O143" s="2"/>
      <c r="P143" s="2"/>
      <c r="Q143" s="2"/>
      <c r="R143" s="2"/>
      <c r="S143" s="2"/>
      <c r="T143" s="2"/>
      <c r="U143" s="43"/>
      <c r="V143" s="43"/>
      <c r="W143" s="43"/>
      <c r="X143" s="43"/>
      <c r="Y143" s="43"/>
      <c r="Z143" s="43"/>
      <c r="AA143" s="43"/>
      <c r="AB143" s="43"/>
      <c r="AC143" s="43"/>
      <c r="AD143" s="43"/>
    </row>
    <row r="144" spans="1:30" ht="12.75" hidden="1" customHeight="1">
      <c r="A144" s="2"/>
      <c r="B144" s="2"/>
      <c r="C144" s="2"/>
      <c r="D144" s="2"/>
      <c r="E144" s="2"/>
      <c r="F144" s="2"/>
      <c r="G144" s="2"/>
      <c r="H144" s="2"/>
      <c r="I144" s="2"/>
      <c r="J144" s="2"/>
      <c r="K144" s="2"/>
      <c r="L144" s="2"/>
      <c r="M144" s="2"/>
      <c r="N144" s="2"/>
      <c r="O144" s="2"/>
      <c r="P144" s="2"/>
      <c r="Q144" s="2"/>
      <c r="R144" s="2"/>
      <c r="S144" s="2"/>
      <c r="T144" s="2"/>
      <c r="U144" s="43"/>
      <c r="V144" s="43"/>
      <c r="W144" s="43"/>
      <c r="X144" s="43"/>
      <c r="Y144" s="43"/>
      <c r="Z144" s="43"/>
      <c r="AA144" s="43"/>
      <c r="AB144" s="43"/>
      <c r="AC144" s="43"/>
      <c r="AD144" s="43"/>
    </row>
    <row r="145" spans="1:30" ht="12.75" hidden="1" customHeight="1">
      <c r="A145" s="2"/>
      <c r="B145" s="2"/>
      <c r="C145" s="2"/>
      <c r="D145" s="2"/>
      <c r="E145" s="2"/>
      <c r="F145" s="2"/>
      <c r="G145" s="2"/>
      <c r="H145" s="2"/>
      <c r="I145" s="2"/>
      <c r="J145" s="2"/>
      <c r="K145" s="2"/>
      <c r="L145" s="2"/>
      <c r="M145" s="2"/>
      <c r="N145" s="2"/>
      <c r="O145" s="2"/>
      <c r="P145" s="2"/>
      <c r="Q145" s="2"/>
      <c r="R145" s="2"/>
      <c r="S145" s="2"/>
      <c r="T145" s="2"/>
      <c r="U145" s="43"/>
      <c r="V145" s="43"/>
      <c r="W145" s="43"/>
      <c r="X145" s="43"/>
      <c r="Y145" s="43"/>
      <c r="Z145" s="43"/>
      <c r="AA145" s="43"/>
      <c r="AB145" s="43"/>
      <c r="AC145" s="43"/>
      <c r="AD145" s="43"/>
    </row>
    <row r="146" spans="1:30" ht="12.75" hidden="1" customHeight="1">
      <c r="A146" s="2"/>
      <c r="B146" s="2"/>
      <c r="C146" s="2"/>
      <c r="D146" s="2"/>
      <c r="E146" s="2"/>
      <c r="F146" s="2"/>
      <c r="G146" s="2"/>
      <c r="H146" s="2"/>
      <c r="I146" s="2"/>
      <c r="J146" s="2"/>
      <c r="K146" s="2"/>
      <c r="L146" s="2"/>
      <c r="M146" s="2"/>
      <c r="N146" s="2"/>
      <c r="O146" s="2"/>
      <c r="P146" s="2"/>
      <c r="Q146" s="2"/>
      <c r="R146" s="2"/>
      <c r="S146" s="2"/>
      <c r="T146" s="2"/>
      <c r="U146" s="43"/>
      <c r="V146" s="43"/>
      <c r="W146" s="43"/>
      <c r="X146" s="43"/>
      <c r="Y146" s="43"/>
      <c r="Z146" s="43"/>
      <c r="AA146" s="43"/>
      <c r="AB146" s="43"/>
      <c r="AC146" s="43"/>
      <c r="AD146" s="43"/>
    </row>
    <row r="147" spans="1:30" ht="12.75" hidden="1" customHeight="1">
      <c r="A147" s="2"/>
      <c r="B147" s="2"/>
      <c r="C147" s="2"/>
      <c r="D147" s="2"/>
      <c r="E147" s="2"/>
      <c r="F147" s="2"/>
      <c r="G147" s="2"/>
      <c r="H147" s="2"/>
      <c r="I147" s="2"/>
      <c r="J147" s="2"/>
      <c r="K147" s="2"/>
      <c r="L147" s="2"/>
      <c r="M147" s="2"/>
      <c r="N147" s="2"/>
      <c r="O147" s="2"/>
      <c r="P147" s="2"/>
      <c r="Q147" s="2"/>
      <c r="R147" s="2"/>
      <c r="S147" s="2"/>
      <c r="T147" s="2"/>
      <c r="U147" s="43"/>
      <c r="V147" s="43"/>
      <c r="W147" s="43"/>
      <c r="X147" s="43"/>
      <c r="Y147" s="43"/>
      <c r="Z147" s="43"/>
      <c r="AA147" s="43"/>
      <c r="AB147" s="43"/>
      <c r="AC147" s="43"/>
      <c r="AD147" s="43"/>
    </row>
    <row r="148" spans="1:30" ht="12.75" hidden="1" customHeight="1">
      <c r="A148" s="2"/>
      <c r="B148" s="2"/>
      <c r="C148" s="2"/>
      <c r="D148" s="2"/>
      <c r="E148" s="2"/>
      <c r="F148" s="2"/>
      <c r="G148" s="2"/>
      <c r="H148" s="2"/>
      <c r="I148" s="2"/>
      <c r="J148" s="2"/>
      <c r="K148" s="2"/>
      <c r="L148" s="2"/>
      <c r="M148" s="2"/>
      <c r="N148" s="2"/>
      <c r="O148" s="2"/>
      <c r="P148" s="2"/>
      <c r="Q148" s="2"/>
      <c r="R148" s="2"/>
      <c r="S148" s="2"/>
      <c r="T148" s="2"/>
      <c r="U148" s="43"/>
      <c r="V148" s="43"/>
      <c r="W148" s="43"/>
      <c r="X148" s="43"/>
      <c r="Y148" s="43"/>
      <c r="Z148" s="43"/>
      <c r="AA148" s="43"/>
      <c r="AB148" s="43"/>
      <c r="AC148" s="43"/>
      <c r="AD148" s="43"/>
    </row>
    <row r="149" spans="1:30" ht="12.75" hidden="1" customHeight="1">
      <c r="A149" s="2"/>
      <c r="B149" s="2"/>
      <c r="C149" s="2"/>
      <c r="D149" s="2"/>
      <c r="E149" s="2"/>
      <c r="F149" s="2"/>
      <c r="G149" s="2"/>
      <c r="H149" s="2"/>
      <c r="I149" s="2"/>
      <c r="J149" s="2"/>
      <c r="K149" s="2"/>
      <c r="L149" s="2"/>
      <c r="M149" s="2"/>
      <c r="N149" s="2"/>
      <c r="O149" s="2"/>
      <c r="P149" s="2"/>
      <c r="Q149" s="2"/>
      <c r="R149" s="2"/>
      <c r="S149" s="2"/>
      <c r="T149" s="2"/>
      <c r="U149" s="43"/>
      <c r="V149" s="43"/>
      <c r="W149" s="43"/>
      <c r="X149" s="43"/>
      <c r="Y149" s="43"/>
      <c r="Z149" s="43"/>
      <c r="AA149" s="43"/>
      <c r="AB149" s="43"/>
      <c r="AC149" s="43"/>
      <c r="AD149" s="43"/>
    </row>
    <row r="150" spans="1:30" ht="12.75" hidden="1" customHeight="1">
      <c r="A150" s="2"/>
      <c r="B150" s="2"/>
      <c r="C150" s="2"/>
      <c r="D150" s="2"/>
      <c r="E150" s="2"/>
      <c r="F150" s="2"/>
      <c r="G150" s="2"/>
      <c r="H150" s="2"/>
      <c r="I150" s="2"/>
      <c r="J150" s="2"/>
      <c r="K150" s="2"/>
      <c r="L150" s="2"/>
      <c r="M150" s="2"/>
      <c r="N150" s="2"/>
      <c r="O150" s="2"/>
      <c r="P150" s="2"/>
      <c r="Q150" s="2"/>
      <c r="R150" s="2"/>
      <c r="S150" s="2"/>
      <c r="T150" s="2"/>
      <c r="U150" s="43"/>
      <c r="V150" s="43"/>
      <c r="W150" s="43"/>
      <c r="X150" s="43"/>
      <c r="Y150" s="43"/>
      <c r="Z150" s="43"/>
      <c r="AA150" s="43"/>
      <c r="AB150" s="43"/>
      <c r="AC150" s="43"/>
      <c r="AD150" s="43"/>
    </row>
    <row r="151" spans="1:30" ht="12.75" hidden="1" customHeight="1">
      <c r="A151" s="2"/>
      <c r="B151" s="2"/>
      <c r="C151" s="2"/>
      <c r="D151" s="2"/>
      <c r="E151" s="2"/>
      <c r="F151" s="2"/>
      <c r="G151" s="2"/>
      <c r="H151" s="2"/>
      <c r="I151" s="2"/>
      <c r="J151" s="2"/>
      <c r="K151" s="2"/>
      <c r="L151" s="2"/>
      <c r="M151" s="2"/>
      <c r="N151" s="2"/>
      <c r="O151" s="2"/>
      <c r="P151" s="2"/>
      <c r="Q151" s="2"/>
      <c r="R151" s="2"/>
      <c r="S151" s="2"/>
      <c r="T151" s="2"/>
      <c r="U151" s="43"/>
      <c r="V151" s="43"/>
      <c r="W151" s="43"/>
      <c r="X151" s="43"/>
      <c r="Y151" s="43"/>
      <c r="Z151" s="43"/>
      <c r="AA151" s="43"/>
      <c r="AB151" s="43"/>
      <c r="AC151" s="43"/>
      <c r="AD151" s="43"/>
    </row>
    <row r="152" spans="1:30" ht="12.75" hidden="1" customHeight="1">
      <c r="A152" s="2"/>
      <c r="B152" s="2"/>
      <c r="C152" s="2"/>
      <c r="D152" s="2"/>
      <c r="E152" s="2"/>
      <c r="F152" s="2"/>
      <c r="G152" s="2"/>
      <c r="H152" s="2"/>
      <c r="I152" s="2"/>
      <c r="J152" s="2"/>
      <c r="K152" s="2"/>
      <c r="L152" s="2"/>
      <c r="M152" s="2"/>
      <c r="N152" s="2"/>
      <c r="O152" s="2"/>
      <c r="P152" s="2"/>
      <c r="Q152" s="2"/>
      <c r="R152" s="2"/>
      <c r="S152" s="2"/>
      <c r="T152" s="2"/>
      <c r="U152" s="43"/>
      <c r="V152" s="43"/>
      <c r="W152" s="43"/>
      <c r="X152" s="43"/>
      <c r="Y152" s="43"/>
      <c r="Z152" s="43"/>
      <c r="AA152" s="43"/>
      <c r="AB152" s="43"/>
      <c r="AC152" s="43"/>
      <c r="AD152" s="43"/>
    </row>
    <row r="153" spans="1:30" ht="12.75" hidden="1" customHeight="1">
      <c r="A153" s="2"/>
      <c r="B153" s="2"/>
      <c r="C153" s="2"/>
      <c r="D153" s="2"/>
      <c r="E153" s="2"/>
      <c r="F153" s="2"/>
      <c r="G153" s="2"/>
      <c r="H153" s="2"/>
      <c r="I153" s="2"/>
      <c r="J153" s="2"/>
      <c r="K153" s="2"/>
      <c r="L153" s="2"/>
      <c r="M153" s="2"/>
      <c r="N153" s="2"/>
      <c r="O153" s="2"/>
      <c r="P153" s="2"/>
      <c r="Q153" s="2"/>
      <c r="R153" s="2"/>
      <c r="S153" s="2"/>
      <c r="T153" s="2"/>
      <c r="U153" s="43"/>
      <c r="V153" s="43"/>
      <c r="W153" s="43"/>
      <c r="X153" s="43"/>
      <c r="Y153" s="43"/>
      <c r="Z153" s="43"/>
      <c r="AA153" s="43"/>
      <c r="AB153" s="43"/>
      <c r="AC153" s="43"/>
      <c r="AD153" s="43"/>
    </row>
    <row r="154" spans="1:30" ht="12.75" customHeight="1">
      <c r="A154" s="2"/>
      <c r="B154" s="2"/>
      <c r="C154" s="2"/>
      <c r="D154" s="2"/>
      <c r="E154" s="2"/>
      <c r="F154" s="2"/>
      <c r="G154" s="2"/>
      <c r="H154" s="2"/>
      <c r="I154" s="2"/>
      <c r="J154" s="2"/>
      <c r="K154" s="2"/>
      <c r="L154" s="2"/>
      <c r="M154" s="2"/>
      <c r="N154" s="2"/>
      <c r="O154" s="2"/>
      <c r="P154" s="2"/>
      <c r="Q154" s="2"/>
      <c r="R154" s="2"/>
      <c r="S154" s="2"/>
      <c r="T154" s="2"/>
      <c r="U154" s="43"/>
      <c r="V154" s="43"/>
      <c r="W154" s="43"/>
      <c r="X154" s="43"/>
      <c r="Y154" s="43"/>
      <c r="Z154" s="43"/>
      <c r="AA154" s="43"/>
      <c r="AB154" s="43"/>
      <c r="AC154" s="43"/>
      <c r="AD154" s="43"/>
    </row>
    <row r="155" spans="1:30" ht="12.75" customHeight="1">
      <c r="A155" s="2"/>
      <c r="B155" s="2"/>
      <c r="C155" s="2"/>
      <c r="D155" s="2"/>
      <c r="E155" s="2"/>
      <c r="F155" s="2"/>
      <c r="G155" s="2"/>
      <c r="H155" s="2"/>
      <c r="I155" s="2"/>
      <c r="J155" s="2"/>
      <c r="K155" s="2"/>
      <c r="L155" s="2"/>
      <c r="M155" s="2"/>
      <c r="N155" s="2"/>
      <c r="O155" s="2"/>
      <c r="P155" s="2"/>
      <c r="Q155" s="2"/>
      <c r="R155" s="2"/>
      <c r="S155" s="2"/>
      <c r="T155" s="2"/>
      <c r="U155" s="43"/>
      <c r="V155" s="43"/>
      <c r="W155" s="43"/>
      <c r="X155" s="43"/>
      <c r="Y155" s="43"/>
      <c r="Z155" s="43"/>
      <c r="AA155" s="43"/>
      <c r="AB155" s="43"/>
      <c r="AC155" s="43"/>
      <c r="AD155" s="43"/>
    </row>
    <row r="156" spans="1:30" ht="12.75" customHeight="1">
      <c r="A156" s="2"/>
      <c r="B156" s="2"/>
      <c r="C156" s="2"/>
      <c r="D156" s="2"/>
      <c r="E156" s="2"/>
      <c r="F156" s="2"/>
      <c r="G156" s="2"/>
      <c r="H156" s="2"/>
      <c r="I156" s="2"/>
      <c r="J156" s="2"/>
      <c r="K156" s="2"/>
      <c r="L156" s="2"/>
      <c r="M156" s="2"/>
      <c r="N156" s="2"/>
      <c r="O156" s="2"/>
      <c r="P156" s="2"/>
      <c r="Q156" s="2"/>
      <c r="R156" s="2"/>
      <c r="S156" s="2"/>
      <c r="T156" s="2"/>
      <c r="U156" s="43"/>
      <c r="V156" s="43"/>
      <c r="W156" s="43"/>
      <c r="X156" s="43"/>
      <c r="Y156" s="43"/>
      <c r="Z156" s="43"/>
      <c r="AA156" s="43"/>
      <c r="AB156" s="43"/>
      <c r="AC156" s="43"/>
      <c r="AD156" s="43"/>
    </row>
    <row r="157" spans="1:30" ht="12.75" customHeight="1">
      <c r="A157" s="2"/>
      <c r="B157" s="2"/>
      <c r="C157" s="2"/>
      <c r="D157" s="2"/>
      <c r="E157" s="2"/>
      <c r="F157" s="2"/>
      <c r="G157" s="2"/>
      <c r="H157" s="2"/>
      <c r="I157" s="2"/>
      <c r="J157" s="2"/>
      <c r="K157" s="2"/>
      <c r="L157" s="2"/>
      <c r="M157" s="2"/>
      <c r="N157" s="2"/>
      <c r="O157" s="2"/>
      <c r="P157" s="2"/>
      <c r="Q157" s="2"/>
      <c r="R157" s="2"/>
      <c r="S157" s="2"/>
      <c r="T157" s="2"/>
      <c r="U157" s="43"/>
      <c r="V157" s="43"/>
      <c r="W157" s="43"/>
      <c r="X157" s="43"/>
      <c r="Y157" s="43"/>
      <c r="Z157" s="43"/>
      <c r="AA157" s="43"/>
      <c r="AB157" s="43"/>
      <c r="AC157" s="43"/>
      <c r="AD157" s="43"/>
    </row>
    <row r="158" spans="1:30" ht="12.75" customHeight="1">
      <c r="A158" s="2"/>
      <c r="B158" s="2"/>
      <c r="C158" s="2"/>
      <c r="D158" s="2"/>
      <c r="E158" s="2"/>
      <c r="F158" s="2"/>
      <c r="G158" s="2"/>
      <c r="H158" s="2"/>
      <c r="I158" s="2"/>
      <c r="J158" s="2"/>
      <c r="K158" s="2"/>
      <c r="L158" s="2"/>
      <c r="M158" s="2"/>
      <c r="N158" s="2"/>
      <c r="O158" s="2"/>
      <c r="P158" s="2"/>
      <c r="Q158" s="2"/>
      <c r="R158" s="2"/>
      <c r="S158" s="2"/>
      <c r="T158" s="2"/>
      <c r="U158" s="43"/>
      <c r="V158" s="43"/>
      <c r="W158" s="43"/>
      <c r="X158" s="43"/>
      <c r="Y158" s="43"/>
      <c r="Z158" s="43"/>
      <c r="AA158" s="43"/>
      <c r="AB158" s="43"/>
      <c r="AC158" s="43"/>
      <c r="AD158" s="43"/>
    </row>
    <row r="159" spans="1:30" ht="12.75" customHeight="1">
      <c r="A159" s="2"/>
      <c r="B159" s="2"/>
      <c r="C159" s="2"/>
      <c r="D159" s="2"/>
      <c r="E159" s="2"/>
      <c r="F159" s="2"/>
      <c r="G159" s="2"/>
      <c r="H159" s="2"/>
      <c r="I159" s="2"/>
      <c r="J159" s="2"/>
      <c r="K159" s="2"/>
      <c r="L159" s="2"/>
      <c r="M159" s="2"/>
      <c r="N159" s="2"/>
      <c r="O159" s="2"/>
      <c r="P159" s="2"/>
      <c r="Q159" s="2"/>
      <c r="R159" s="2"/>
      <c r="S159" s="2"/>
      <c r="T159" s="2"/>
      <c r="U159" s="43"/>
      <c r="V159" s="43"/>
      <c r="W159" s="43"/>
      <c r="X159" s="43"/>
      <c r="Y159" s="43"/>
      <c r="Z159" s="43"/>
      <c r="AA159" s="43"/>
      <c r="AB159" s="43"/>
      <c r="AC159" s="43"/>
      <c r="AD159" s="43"/>
    </row>
    <row r="160" spans="1:30" ht="12.75" customHeight="1">
      <c r="A160" s="2"/>
      <c r="B160" s="2"/>
      <c r="C160" s="2"/>
      <c r="D160" s="2"/>
      <c r="E160" s="2"/>
      <c r="F160" s="2"/>
      <c r="G160" s="2"/>
      <c r="H160" s="2"/>
      <c r="I160" s="2"/>
      <c r="J160" s="2"/>
      <c r="K160" s="2"/>
      <c r="L160" s="2"/>
      <c r="M160" s="2"/>
      <c r="N160" s="2"/>
      <c r="O160" s="2"/>
      <c r="P160" s="2"/>
      <c r="Q160" s="2"/>
      <c r="R160" s="2"/>
      <c r="S160" s="2"/>
      <c r="T160" s="2"/>
      <c r="U160" s="43"/>
      <c r="V160" s="43"/>
      <c r="W160" s="43"/>
      <c r="X160" s="43"/>
      <c r="Y160" s="43"/>
      <c r="Z160" s="43"/>
      <c r="AA160" s="43"/>
      <c r="AB160" s="43"/>
      <c r="AC160" s="43"/>
      <c r="AD160" s="43"/>
    </row>
    <row r="161" spans="1:30" ht="12.75" customHeight="1">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c r="AA161" s="2"/>
      <c r="AB161" s="2"/>
      <c r="AC161" s="2"/>
      <c r="AD161" s="2"/>
    </row>
  </sheetData>
  <mergeCells count="12">
    <mergeCell ref="A9:B9"/>
    <mergeCell ref="C9:F9"/>
    <mergeCell ref="A1:I1"/>
    <mergeCell ref="A2:I2"/>
    <mergeCell ref="A5:B5"/>
    <mergeCell ref="C5:F5"/>
    <mergeCell ref="A6:B6"/>
    <mergeCell ref="C6:F6"/>
    <mergeCell ref="A7:B7"/>
    <mergeCell ref="A8:B8"/>
    <mergeCell ref="C8:F8"/>
    <mergeCell ref="C7:F7"/>
  </mergeCells>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D161"/>
  <sheetViews>
    <sheetView workbookViewId="0">
      <selection activeCell="K5" sqref="K5:P7"/>
    </sheetView>
  </sheetViews>
  <sheetFormatPr defaultColWidth="17.33203125" defaultRowHeight="15.75" customHeight="1"/>
  <cols>
    <col min="1" max="2" width="4.88671875" customWidth="1"/>
    <col min="3" max="3" width="5.109375" customWidth="1"/>
    <col min="4" max="4" width="6.6640625" customWidth="1"/>
    <col min="5" max="5" width="6.5546875" customWidth="1"/>
    <col min="6" max="6" width="7.5546875" customWidth="1"/>
    <col min="7" max="7" width="6" customWidth="1"/>
    <col min="8" max="8" width="4.44140625" customWidth="1"/>
    <col min="9" max="9" width="5.33203125" customWidth="1"/>
    <col min="10" max="10" width="5.88671875" customWidth="1"/>
    <col min="11" max="11" width="5.44140625" customWidth="1"/>
    <col min="12" max="12" width="5.33203125" customWidth="1"/>
    <col min="13" max="13" width="6.109375" customWidth="1"/>
    <col min="14" max="14" width="5.6640625" customWidth="1"/>
    <col min="15" max="15" width="5" customWidth="1"/>
    <col min="16" max="16" width="5.44140625" customWidth="1"/>
    <col min="17" max="17" width="6.109375" customWidth="1"/>
    <col min="18" max="18" width="5.6640625" customWidth="1"/>
    <col min="19" max="20" width="6.33203125" customWidth="1"/>
    <col min="21" max="30" width="11.44140625" customWidth="1"/>
  </cols>
  <sheetData>
    <row r="1" spans="1:30" ht="24" customHeight="1">
      <c r="A1" s="198"/>
      <c r="B1" s="170"/>
      <c r="C1" s="170"/>
      <c r="D1" s="170"/>
      <c r="E1" s="170"/>
      <c r="F1" s="170"/>
      <c r="G1" s="170"/>
      <c r="H1" s="170"/>
      <c r="I1" s="170"/>
      <c r="J1" s="2"/>
      <c r="K1" s="2"/>
      <c r="L1" s="2"/>
      <c r="M1" s="2"/>
      <c r="N1" s="2"/>
      <c r="O1" s="2"/>
      <c r="P1" s="2"/>
      <c r="Q1" s="2"/>
      <c r="R1" s="2"/>
      <c r="S1" s="2"/>
      <c r="T1" s="2"/>
      <c r="U1" s="2"/>
      <c r="V1" s="2"/>
      <c r="W1" s="2"/>
      <c r="X1" s="2"/>
      <c r="Y1" s="2"/>
      <c r="Z1" s="2"/>
      <c r="AA1" s="2"/>
      <c r="AB1" s="2"/>
      <c r="AC1" s="2"/>
      <c r="AD1" s="2"/>
    </row>
    <row r="2" spans="1:30" ht="17.25" customHeight="1">
      <c r="A2" s="199" t="s">
        <v>574</v>
      </c>
      <c r="B2" s="170"/>
      <c r="C2" s="170"/>
      <c r="D2" s="170"/>
      <c r="E2" s="170"/>
      <c r="F2" s="170"/>
      <c r="G2" s="170"/>
      <c r="H2" s="170"/>
      <c r="I2" s="170"/>
      <c r="J2" s="2"/>
      <c r="K2" s="2"/>
      <c r="L2" s="2"/>
      <c r="M2" s="2"/>
      <c r="N2" s="2"/>
      <c r="O2" s="2"/>
      <c r="P2" s="2"/>
      <c r="Q2" s="2"/>
      <c r="R2" s="2"/>
      <c r="S2" s="2"/>
      <c r="T2" s="2"/>
      <c r="U2" s="2"/>
      <c r="V2" s="2"/>
      <c r="W2" s="2"/>
      <c r="X2" s="2"/>
      <c r="Y2" s="2"/>
      <c r="Z2" s="2"/>
      <c r="AA2" s="2"/>
      <c r="AB2" s="2"/>
      <c r="AC2" s="2"/>
      <c r="AD2" s="2"/>
    </row>
    <row r="3" spans="1:30" ht="12.75" customHeight="1">
      <c r="A3" s="40"/>
      <c r="B3" s="2"/>
      <c r="C3" s="2"/>
      <c r="D3" s="2"/>
      <c r="E3" s="2"/>
      <c r="F3" s="2"/>
      <c r="G3" s="2"/>
      <c r="H3" s="2"/>
      <c r="I3" s="2"/>
      <c r="J3" s="2"/>
      <c r="K3" s="2" t="s">
        <v>575</v>
      </c>
      <c r="L3" s="2"/>
      <c r="M3" s="2"/>
      <c r="N3" s="2"/>
      <c r="O3" s="2"/>
      <c r="P3" s="2"/>
      <c r="Q3" s="2"/>
      <c r="R3" s="2"/>
      <c r="S3" s="2"/>
      <c r="T3" s="2"/>
      <c r="U3" s="2"/>
      <c r="V3" s="2"/>
      <c r="W3" s="2"/>
      <c r="X3" s="2"/>
      <c r="Y3" s="2"/>
      <c r="Z3" s="2"/>
      <c r="AA3" s="2"/>
      <c r="AB3" s="2"/>
      <c r="AC3" s="2"/>
      <c r="AD3" s="2"/>
    </row>
    <row r="4" spans="1:30" ht="13.5" customHeight="1">
      <c r="A4" s="40"/>
      <c r="B4" s="2"/>
      <c r="C4" s="2"/>
      <c r="D4" s="2"/>
      <c r="E4" s="2"/>
      <c r="F4" s="2"/>
      <c r="G4" s="2"/>
      <c r="H4" s="2"/>
      <c r="I4" s="2"/>
      <c r="J4" s="2"/>
      <c r="K4" s="2"/>
      <c r="L4" s="2"/>
      <c r="M4" s="2"/>
      <c r="N4" s="2"/>
      <c r="O4" s="2"/>
      <c r="P4" s="2"/>
      <c r="Q4" s="2"/>
      <c r="R4" s="2"/>
      <c r="S4" s="2"/>
      <c r="T4" s="2"/>
      <c r="U4" s="2"/>
      <c r="V4" s="2"/>
      <c r="W4" s="2"/>
      <c r="X4" s="2"/>
      <c r="Y4" s="2"/>
      <c r="Z4" s="2"/>
      <c r="AA4" s="2"/>
      <c r="AB4" s="2"/>
      <c r="AC4" s="2"/>
      <c r="AD4" s="2"/>
    </row>
    <row r="5" spans="1:30" ht="12.75" customHeight="1">
      <c r="A5" s="200" t="s">
        <v>576</v>
      </c>
      <c r="B5" s="170"/>
      <c r="C5" s="201" t="s">
        <v>577</v>
      </c>
      <c r="D5" s="170"/>
      <c r="E5" s="170"/>
      <c r="F5" s="170"/>
      <c r="G5" s="2"/>
      <c r="H5" s="2"/>
      <c r="I5" s="2" t="s">
        <v>578</v>
      </c>
      <c r="J5" s="41">
        <v>23.43</v>
      </c>
      <c r="K5" s="2"/>
      <c r="L5" s="2"/>
      <c r="M5" s="2"/>
      <c r="N5" s="2"/>
      <c r="O5" s="2"/>
      <c r="P5" s="42"/>
      <c r="Q5" s="2"/>
      <c r="R5" s="2"/>
      <c r="S5" s="2"/>
      <c r="T5" s="2"/>
      <c r="U5" s="2"/>
      <c r="V5" s="2"/>
      <c r="W5" s="2"/>
      <c r="X5" s="2"/>
      <c r="Y5" s="2"/>
      <c r="Z5" s="2"/>
      <c r="AA5" s="2"/>
      <c r="AB5" s="2"/>
      <c r="AC5" s="2"/>
      <c r="AD5" s="2"/>
    </row>
    <row r="6" spans="1:30" ht="12.75" customHeight="1">
      <c r="A6" s="202" t="s">
        <v>579</v>
      </c>
      <c r="B6" s="170"/>
      <c r="C6" s="203" t="s">
        <v>580</v>
      </c>
      <c r="D6" s="170"/>
      <c r="E6" s="170"/>
      <c r="F6" s="170"/>
      <c r="G6" s="2"/>
      <c r="H6" s="2"/>
      <c r="I6" s="2"/>
      <c r="J6" s="2"/>
      <c r="K6" s="2"/>
      <c r="L6" s="2"/>
      <c r="M6" s="2"/>
      <c r="N6" s="2"/>
      <c r="O6" s="2"/>
      <c r="P6" s="42"/>
      <c r="Q6" s="2"/>
      <c r="R6" s="2"/>
      <c r="S6" s="2"/>
      <c r="T6" s="2"/>
      <c r="U6" s="2"/>
      <c r="V6" s="2"/>
      <c r="W6" s="2"/>
      <c r="X6" s="2"/>
      <c r="Y6" s="2"/>
      <c r="Z6" s="2"/>
      <c r="AA6" s="2"/>
      <c r="AB6" s="2"/>
      <c r="AC6" s="2"/>
      <c r="AD6" s="2"/>
    </row>
    <row r="7" spans="1:30" ht="12.75" customHeight="1">
      <c r="A7" s="202" t="s">
        <v>581</v>
      </c>
      <c r="B7" s="170"/>
      <c r="C7" s="203" t="s">
        <v>582</v>
      </c>
      <c r="D7" s="170"/>
      <c r="E7" s="170"/>
      <c r="F7" s="170"/>
      <c r="G7" s="2"/>
      <c r="H7" s="2"/>
      <c r="I7" s="2"/>
      <c r="J7" s="2"/>
      <c r="K7" s="2"/>
      <c r="L7" s="2"/>
      <c r="M7" s="2"/>
      <c r="N7" s="2"/>
      <c r="O7" s="2"/>
      <c r="P7" s="42"/>
      <c r="Q7" s="2"/>
      <c r="R7" s="2"/>
      <c r="S7" s="2"/>
      <c r="T7" s="2"/>
      <c r="U7" s="2"/>
      <c r="V7" s="2"/>
      <c r="W7" s="2"/>
      <c r="X7" s="2"/>
      <c r="Y7" s="2"/>
      <c r="Z7" s="2"/>
      <c r="AA7" s="2"/>
      <c r="AB7" s="2"/>
      <c r="AC7" s="2"/>
      <c r="AD7" s="2"/>
    </row>
    <row r="8" spans="1:30" ht="12.75" customHeight="1">
      <c r="A8" s="202" t="s">
        <v>583</v>
      </c>
      <c r="B8" s="170"/>
      <c r="C8" s="203" t="s">
        <v>584</v>
      </c>
      <c r="D8" s="170"/>
      <c r="E8" s="170"/>
      <c r="F8" s="170"/>
      <c r="G8" s="2"/>
      <c r="H8" s="2"/>
      <c r="I8" s="41" t="s">
        <v>585</v>
      </c>
      <c r="J8" s="2"/>
      <c r="K8" s="2"/>
      <c r="L8" s="2"/>
      <c r="M8" s="2"/>
      <c r="N8" s="2"/>
      <c r="O8" s="2"/>
      <c r="P8" s="2"/>
      <c r="Q8" s="2"/>
      <c r="R8" s="2"/>
      <c r="S8" s="2"/>
      <c r="T8" s="2"/>
      <c r="U8" s="2"/>
      <c r="V8" s="2"/>
      <c r="W8" s="2"/>
      <c r="X8" s="2"/>
      <c r="Y8" s="2"/>
      <c r="Z8" s="2"/>
      <c r="AA8" s="2"/>
      <c r="AB8" s="2"/>
      <c r="AC8" s="2"/>
      <c r="AD8" s="2"/>
    </row>
    <row r="9" spans="1:30" ht="13.5" customHeight="1">
      <c r="A9" s="196" t="s">
        <v>586</v>
      </c>
      <c r="B9" s="170"/>
      <c r="C9" s="197" t="s">
        <v>587</v>
      </c>
      <c r="D9" s="170"/>
      <c r="E9" s="170"/>
      <c r="F9" s="170"/>
      <c r="G9" s="2"/>
      <c r="H9" s="2"/>
      <c r="I9" s="2"/>
      <c r="J9" s="41" t="s">
        <v>588</v>
      </c>
      <c r="K9" s="41" t="s">
        <v>589</v>
      </c>
      <c r="L9" s="41" t="s">
        <v>590</v>
      </c>
      <c r="M9" s="41" t="s">
        <v>591</v>
      </c>
      <c r="N9" s="41"/>
      <c r="O9" s="41" t="s">
        <v>592</v>
      </c>
      <c r="P9" s="2"/>
      <c r="Q9" s="2"/>
      <c r="R9" s="2"/>
      <c r="S9" s="2"/>
      <c r="T9" s="2"/>
      <c r="U9" s="2"/>
      <c r="V9" s="2"/>
      <c r="W9" s="2"/>
      <c r="X9" s="2"/>
      <c r="Y9" s="2"/>
      <c r="Z9" s="2"/>
      <c r="AA9" s="2"/>
      <c r="AB9" s="2"/>
      <c r="AC9" s="2"/>
      <c r="AD9" s="2"/>
    </row>
    <row r="10" spans="1:30" ht="13.5" customHeight="1">
      <c r="A10" s="40"/>
      <c r="B10" s="2"/>
      <c r="C10" s="2"/>
      <c r="D10" s="2"/>
      <c r="E10" s="2"/>
      <c r="F10" s="2"/>
      <c r="G10" s="2"/>
      <c r="H10" s="2"/>
      <c r="I10" s="2"/>
      <c r="J10" s="2"/>
      <c r="K10" s="2"/>
      <c r="L10" s="2"/>
      <c r="M10" s="2"/>
      <c r="N10" s="2"/>
      <c r="O10" s="2"/>
      <c r="P10" s="2"/>
      <c r="Q10" s="2"/>
      <c r="R10" s="2"/>
      <c r="S10" s="2"/>
      <c r="T10" s="2"/>
      <c r="U10" s="43"/>
      <c r="V10" s="43"/>
      <c r="W10" s="43"/>
      <c r="X10" s="43"/>
      <c r="Y10" s="43"/>
      <c r="Z10" s="43"/>
      <c r="AA10" s="43"/>
      <c r="AB10" s="43"/>
      <c r="AC10" s="43"/>
      <c r="AD10" s="43"/>
    </row>
    <row r="11" spans="1:30" ht="13.5" hidden="1" customHeight="1">
      <c r="A11" s="44"/>
      <c r="B11" s="45"/>
      <c r="C11" s="45"/>
      <c r="D11" s="45"/>
      <c r="E11" s="46" t="s">
        <v>593</v>
      </c>
      <c r="F11" s="45"/>
      <c r="G11" s="45"/>
      <c r="H11" s="45"/>
      <c r="I11" s="47"/>
      <c r="J11" s="48"/>
      <c r="K11" s="49"/>
      <c r="L11" s="49"/>
      <c r="M11" s="49"/>
      <c r="N11" s="49"/>
      <c r="O11" s="49"/>
      <c r="P11" s="49"/>
      <c r="Q11" s="49"/>
      <c r="R11" s="49"/>
      <c r="S11" s="49"/>
      <c r="T11" s="50"/>
      <c r="U11" s="43"/>
      <c r="V11" s="43"/>
      <c r="W11" s="43"/>
      <c r="X11" s="43"/>
      <c r="Y11" s="43"/>
      <c r="Z11" s="43"/>
      <c r="AA11" s="43"/>
      <c r="AB11" s="43"/>
      <c r="AC11" s="43"/>
      <c r="AD11" s="43"/>
    </row>
    <row r="12" spans="1:30" ht="13.5" hidden="1" customHeight="1">
      <c r="A12" s="51" t="s">
        <v>594</v>
      </c>
      <c r="B12" s="52" t="s">
        <v>595</v>
      </c>
      <c r="C12" s="52" t="s">
        <v>596</v>
      </c>
      <c r="D12" s="52" t="s">
        <v>597</v>
      </c>
      <c r="E12" s="52" t="s">
        <v>598</v>
      </c>
      <c r="F12" s="52" t="s">
        <v>599</v>
      </c>
      <c r="G12" s="52" t="s">
        <v>600</v>
      </c>
      <c r="H12" s="52" t="s">
        <v>601</v>
      </c>
      <c r="I12" s="53" t="s">
        <v>602</v>
      </c>
      <c r="J12" s="51" t="s">
        <v>603</v>
      </c>
      <c r="K12" s="52" t="s">
        <v>604</v>
      </c>
      <c r="L12" s="52" t="s">
        <v>605</v>
      </c>
      <c r="M12" s="52" t="s">
        <v>606</v>
      </c>
      <c r="N12" s="52" t="s">
        <v>607</v>
      </c>
      <c r="O12" s="52" t="s">
        <v>608</v>
      </c>
      <c r="P12" s="52" t="s">
        <v>609</v>
      </c>
      <c r="Q12" s="52" t="s">
        <v>610</v>
      </c>
      <c r="R12" s="52" t="s">
        <v>611</v>
      </c>
      <c r="S12" s="52" t="s">
        <v>612</v>
      </c>
      <c r="T12" s="54" t="s">
        <v>613</v>
      </c>
      <c r="U12" s="55"/>
      <c r="V12" s="55"/>
      <c r="W12" s="55"/>
      <c r="X12" s="55"/>
      <c r="Y12" s="55"/>
      <c r="Z12" s="55"/>
      <c r="AA12" s="55"/>
      <c r="AB12" s="55"/>
      <c r="AC12" s="55"/>
      <c r="AD12" s="55"/>
    </row>
    <row r="13" spans="1:30" ht="12.75" hidden="1" customHeight="1">
      <c r="A13" s="56">
        <f t="shared" ref="A13:A37" si="0">RANK(T13,$T$13:$T$37,0)</f>
        <v>1</v>
      </c>
      <c r="B13" s="57"/>
      <c r="C13" s="58"/>
      <c r="D13" s="58"/>
      <c r="E13" s="58"/>
      <c r="F13" s="58"/>
      <c r="G13" s="58"/>
      <c r="H13" s="58"/>
      <c r="I13" s="60"/>
      <c r="J13" s="75"/>
      <c r="K13" s="76"/>
      <c r="L13" s="76"/>
      <c r="M13" s="63">
        <v>0.1</v>
      </c>
      <c r="N13" s="63">
        <v>0.1</v>
      </c>
      <c r="O13" s="64">
        <v>0.1</v>
      </c>
      <c r="P13" s="64">
        <v>0.1</v>
      </c>
      <c r="Q13" s="78" t="s">
        <v>614</v>
      </c>
      <c r="R13" s="78" t="s">
        <v>615</v>
      </c>
      <c r="S13" s="62">
        <v>90</v>
      </c>
      <c r="T13" s="58">
        <f>(J13+K13+L13)+IF((VLOOKUP(Q13,MogulsDD!$A$1:$C$2000,3,FALSE)*(M13+O13)/2)&gt;3.75,3.75,VLOOKUP(Q13,MogulsDD!$A$1:$C$2000,3,FALSE)*(M13+O13)/2)+IF((VLOOKUP(R13,MogulsDD!$A$1:$C$2000,3,FALSE)*(N13+P13)/2)&gt;3.75,3.75,VLOOKUP(R13,MogulsDD!$A$1:$C$2000,3,FALSE)*(N13+P13)/2)+IF((18-12*S13/$J$5)&gt;7.5,7.5,IF((18-12*S13/$J$5)&lt;0,0,(18-12*S13/$J$5)))</f>
        <v>0.22900000000000001</v>
      </c>
      <c r="U13" s="43"/>
      <c r="V13" s="43"/>
      <c r="W13" s="43"/>
      <c r="X13" s="43"/>
      <c r="Y13" s="43"/>
      <c r="Z13" s="43"/>
      <c r="AA13" s="43"/>
      <c r="AB13" s="43"/>
      <c r="AC13" s="43"/>
      <c r="AD13" s="43"/>
    </row>
    <row r="14" spans="1:30" ht="12.75" hidden="1" customHeight="1">
      <c r="A14" s="56">
        <f t="shared" si="0"/>
        <v>2</v>
      </c>
      <c r="B14" s="57"/>
      <c r="C14" s="58"/>
      <c r="D14" s="58"/>
      <c r="E14" s="58"/>
      <c r="F14" s="58"/>
      <c r="G14" s="58"/>
      <c r="H14" s="58"/>
      <c r="I14" s="60"/>
      <c r="J14" s="80"/>
      <c r="K14" s="81"/>
      <c r="L14" s="81"/>
      <c r="M14" s="82"/>
      <c r="N14" s="82"/>
      <c r="O14" s="78"/>
      <c r="P14" s="78"/>
      <c r="Q14" s="78" t="s">
        <v>616</v>
      </c>
      <c r="R14" s="78" t="s">
        <v>617</v>
      </c>
      <c r="S14" s="62">
        <v>9999</v>
      </c>
      <c r="T14" s="58">
        <f>(J14+K14+L14)+IF((VLOOKUP(Q14,MogulsDD!$A$1:$C$2000,3,FALSE)*(M14+O14)/2)&gt;3.75,3.75,VLOOKUP(Q14,MogulsDD!$A$1:$C$2000,3,FALSE)*(M14+O14)/2)+IF((VLOOKUP(R14,MogulsDD!$A$1:$C$2000,3,FALSE)*(N14+P14)/2)&gt;3.75,3.75,VLOOKUP(R14,MogulsDD!$A$1:$C$2000,3,FALSE)*(N14+P14)/2)+IF((18-12*S14/$J$5)&gt;7.5,7.5,IF((18-12*S14/$J$5)&lt;0,0,(18-12*S14/$J$5)))</f>
        <v>0</v>
      </c>
      <c r="U14" s="43"/>
      <c r="V14" s="43"/>
      <c r="W14" s="43"/>
      <c r="X14" s="43"/>
      <c r="Y14" s="43"/>
      <c r="Z14" s="43"/>
      <c r="AA14" s="43"/>
      <c r="AB14" s="43"/>
      <c r="AC14" s="43"/>
      <c r="AD14" s="43"/>
    </row>
    <row r="15" spans="1:30" ht="12.75" hidden="1" customHeight="1">
      <c r="A15" s="56">
        <f t="shared" si="0"/>
        <v>2</v>
      </c>
      <c r="B15" s="57"/>
      <c r="C15" s="58"/>
      <c r="D15" s="58"/>
      <c r="E15" s="58"/>
      <c r="F15" s="57"/>
      <c r="G15" s="58"/>
      <c r="H15" s="58"/>
      <c r="I15" s="60"/>
      <c r="J15" s="80"/>
      <c r="K15" s="81"/>
      <c r="L15" s="81"/>
      <c r="M15" s="82"/>
      <c r="N15" s="82"/>
      <c r="O15" s="78"/>
      <c r="P15" s="78"/>
      <c r="Q15" s="78" t="s">
        <v>618</v>
      </c>
      <c r="R15" s="78" t="s">
        <v>619</v>
      </c>
      <c r="S15" s="62">
        <v>9999</v>
      </c>
      <c r="T15" s="58">
        <f>(J15+K15+L15)+IF((VLOOKUP(Q15,MogulsDD!$A$1:$C$2000,3,FALSE)*(M15+O15)/2)&gt;3.75,3.75,VLOOKUP(Q15,MogulsDD!$A$1:$C$2000,3,FALSE)*(M15+O15)/2)+IF((VLOOKUP(R15,MogulsDD!$A$1:$C$2000,3,FALSE)*(N15+P15)/2)&gt;3.75,3.75,VLOOKUP(R15,MogulsDD!$A$1:$C$2000,3,FALSE)*(N15+P15)/2)+IF((18-12*S15/$J$5)&gt;7.5,7.5,IF((18-12*S15/$J$5)&lt;0,0,(18-12*S15/$J$5)))</f>
        <v>0</v>
      </c>
      <c r="U15" s="43"/>
      <c r="V15" s="43"/>
      <c r="W15" s="43"/>
      <c r="X15" s="43"/>
      <c r="Y15" s="43"/>
      <c r="Z15" s="43"/>
      <c r="AA15" s="43"/>
      <c r="AB15" s="43"/>
      <c r="AC15" s="43"/>
      <c r="AD15" s="43"/>
    </row>
    <row r="16" spans="1:30" ht="12.75" hidden="1" customHeight="1">
      <c r="A16" s="56">
        <f t="shared" si="0"/>
        <v>2</v>
      </c>
      <c r="B16" s="57"/>
      <c r="C16" s="58"/>
      <c r="D16" s="58"/>
      <c r="E16" s="58"/>
      <c r="F16" s="58"/>
      <c r="G16" s="58"/>
      <c r="H16" s="58"/>
      <c r="I16" s="60"/>
      <c r="J16" s="80"/>
      <c r="K16" s="81"/>
      <c r="L16" s="81"/>
      <c r="M16" s="82"/>
      <c r="N16" s="82"/>
      <c r="O16" s="78"/>
      <c r="P16" s="78"/>
      <c r="Q16" s="78" t="s">
        <v>620</v>
      </c>
      <c r="R16" s="78" t="s">
        <v>621</v>
      </c>
      <c r="S16" s="62">
        <v>9999</v>
      </c>
      <c r="T16" s="58">
        <f>(J16+K16+L16)+IF((VLOOKUP(Q16,MogulsDD!$A$1:$C$2000,3,FALSE)*(M16+O16)/2)&gt;3.75,3.75,VLOOKUP(Q16,MogulsDD!$A$1:$C$2000,3,FALSE)*(M16+O16)/2)*+IF((VLOOKUP(R16,MogulsDD!$A$1:$C$2000,3,FALSE)*(N16+P16)/2)&gt;3.75,3.75,VLOOKUP(R16,MogulsDD!$A$1:$C$2000,3,FALSE)*(N16+P16)/2)+IF((18-12*S16/$J$5)&gt;7.5,7.5,IF((18-12*S16/$J$5)&lt;0,0,(18-12*S16/$J$5)))</f>
        <v>0</v>
      </c>
      <c r="U16" s="43"/>
      <c r="V16" s="43"/>
      <c r="W16" s="43"/>
      <c r="X16" s="43"/>
      <c r="Y16" s="43"/>
      <c r="Z16" s="43"/>
      <c r="AA16" s="43"/>
      <c r="AB16" s="43"/>
      <c r="AC16" s="43"/>
      <c r="AD16" s="43"/>
    </row>
    <row r="17" spans="1:30" ht="12.75" hidden="1" customHeight="1">
      <c r="A17" s="56">
        <f t="shared" si="0"/>
        <v>2</v>
      </c>
      <c r="B17" s="57"/>
      <c r="C17" s="58"/>
      <c r="D17" s="58"/>
      <c r="E17" s="58"/>
      <c r="F17" s="58"/>
      <c r="G17" s="58"/>
      <c r="H17" s="58"/>
      <c r="I17" s="60"/>
      <c r="J17" s="80"/>
      <c r="K17" s="81"/>
      <c r="L17" s="81"/>
      <c r="M17" s="82"/>
      <c r="N17" s="82"/>
      <c r="O17" s="78"/>
      <c r="P17" s="78"/>
      <c r="Q17" s="78" t="s">
        <v>622</v>
      </c>
      <c r="R17" s="78" t="s">
        <v>623</v>
      </c>
      <c r="S17" s="62">
        <v>9999</v>
      </c>
      <c r="T17" s="58">
        <f>(J17+K17+L17)+IF((VLOOKUP(Q17,MogulsDD!$A$1:$C$2000,3,FALSE)*(M17+O17)/2)&gt;3.75,3.75,VLOOKUP(Q17,MogulsDD!$A$1:$C$2000,3,FALSE)*(M17+O17)/2)+IF((VLOOKUP(R17,MogulsDD!$A$1:$C$2000,3,FALSE)*(N17+P17)/2)&gt;3.75,3.75,VLOOKUP(R17,MogulsDD!$A$1:$C$2000,3,FALSE)*(N17+P17)/2)+IF((18-12*S17/$J$5)&gt;7.5,7.5,IF((18-12*S17/$J$5)&lt;0,0,(18-12*S17/$J$5)))</f>
        <v>0</v>
      </c>
      <c r="U17" s="43"/>
      <c r="V17" s="43"/>
      <c r="W17" s="43"/>
      <c r="X17" s="43"/>
      <c r="Y17" s="43"/>
      <c r="Z17" s="43"/>
      <c r="AA17" s="43"/>
      <c r="AB17" s="43"/>
      <c r="AC17" s="43"/>
      <c r="AD17" s="43"/>
    </row>
    <row r="18" spans="1:30" ht="13.5" hidden="1" customHeight="1">
      <c r="A18" s="56">
        <f t="shared" si="0"/>
        <v>2</v>
      </c>
      <c r="B18" s="68"/>
      <c r="C18" s="69"/>
      <c r="D18" s="69"/>
      <c r="E18" s="69"/>
      <c r="F18" s="68"/>
      <c r="G18" s="69"/>
      <c r="H18" s="69"/>
      <c r="I18" s="70"/>
      <c r="J18" s="88"/>
      <c r="K18" s="89"/>
      <c r="L18" s="89"/>
      <c r="M18" s="90"/>
      <c r="N18" s="90"/>
      <c r="O18" s="120"/>
      <c r="P18" s="120"/>
      <c r="Q18" s="78" t="s">
        <v>624</v>
      </c>
      <c r="R18" s="78" t="s">
        <v>625</v>
      </c>
      <c r="S18" s="62">
        <v>9999</v>
      </c>
      <c r="T18" s="58">
        <f>(J18+K18+L18)+IF((VLOOKUP(Q18,MogulsDD!$A$1:$C$2000,3,FALSE)*(M18+O18)/2)&gt;3.75,3.75,VLOOKUP(Q18,MogulsDD!$A$1:$C$2000,3,FALSE)*(M18+O18)/2)+IF((VLOOKUP(R18,MogulsDD!$A$1:$C$2000,3,FALSE)*(N18+P18)/2)&gt;3.75,3.75,VLOOKUP(R18,MogulsDD!$A$1:$C$2000,3,FALSE)*(N18+P18)/2)+IF((18-12*S18/$J$5)&gt;7.5,7.5,IF((18-12*S18/$J$5)&lt;0,0,(18-12*S18/$J$5)))</f>
        <v>0</v>
      </c>
      <c r="U18" s="43"/>
      <c r="V18" s="43"/>
      <c r="W18" s="43"/>
      <c r="X18" s="43"/>
      <c r="Y18" s="43"/>
      <c r="Z18" s="43"/>
      <c r="AA18" s="43"/>
      <c r="AB18" s="43"/>
      <c r="AC18" s="43"/>
      <c r="AD18" s="43"/>
    </row>
    <row r="19" spans="1:30" ht="12.75" hidden="1" customHeight="1">
      <c r="A19" s="56">
        <f t="shared" si="0"/>
        <v>2</v>
      </c>
      <c r="B19" s="57"/>
      <c r="C19" s="58"/>
      <c r="D19" s="58"/>
      <c r="E19" s="58"/>
      <c r="F19" s="58"/>
      <c r="G19" s="58"/>
      <c r="H19" s="58"/>
      <c r="I19" s="60"/>
      <c r="J19" s="75"/>
      <c r="K19" s="76"/>
      <c r="L19" s="76"/>
      <c r="M19" s="77"/>
      <c r="N19" s="77"/>
      <c r="O19" s="78"/>
      <c r="P19" s="78"/>
      <c r="Q19" s="78" t="s">
        <v>626</v>
      </c>
      <c r="R19" s="78" t="s">
        <v>627</v>
      </c>
      <c r="S19" s="62">
        <v>9999</v>
      </c>
      <c r="T19" s="58">
        <f>(J19+K19+L19)+IF((VLOOKUP(Q19,MogulsDD!$A$1:$C$2000,3,FALSE)*(M19+O19)/2)&gt;3.75,3.75,VLOOKUP(Q19,MogulsDD!$A$1:$C$2000,3,FALSE)*(M19+O19)/2)+IF((VLOOKUP(R19,MogulsDD!$A$1:$C$2000,3,FALSE)*(N19+P19)/2)&gt;3.75,3.75,VLOOKUP(R19,MogulsDD!$A$1:$C$2000,3,FALSE)*(N19+P19)/2)+IF((18-12*S19/$J$5)&gt;7.5,7.5,IF((18-12*S19/$J$5)&lt;0,0,(18-12*S19/$J$5)))</f>
        <v>0</v>
      </c>
      <c r="U19" s="43"/>
      <c r="V19" s="43"/>
      <c r="W19" s="43"/>
      <c r="X19" s="43"/>
      <c r="Y19" s="43"/>
      <c r="Z19" s="43"/>
      <c r="AA19" s="43"/>
      <c r="AB19" s="43"/>
      <c r="AC19" s="43"/>
      <c r="AD19" s="43"/>
    </row>
    <row r="20" spans="1:30" ht="12.75" hidden="1" customHeight="1">
      <c r="A20" s="56">
        <f t="shared" si="0"/>
        <v>2</v>
      </c>
      <c r="B20" s="57"/>
      <c r="C20" s="58"/>
      <c r="D20" s="58"/>
      <c r="E20" s="58"/>
      <c r="F20" s="58"/>
      <c r="G20" s="58"/>
      <c r="H20" s="58"/>
      <c r="I20" s="60"/>
      <c r="J20" s="80"/>
      <c r="K20" s="81"/>
      <c r="L20" s="81"/>
      <c r="M20" s="82"/>
      <c r="N20" s="82"/>
      <c r="O20" s="78"/>
      <c r="P20" s="78"/>
      <c r="Q20" s="78" t="s">
        <v>628</v>
      </c>
      <c r="R20" s="78" t="s">
        <v>629</v>
      </c>
      <c r="S20" s="62">
        <v>9999</v>
      </c>
      <c r="T20" s="58">
        <f>(J20+K20+L20)+IF((VLOOKUP(Q20,MogulsDD!$A$1:$C$2000,3,FALSE)*(M20+O20)/2)&gt;3.75,3.75,VLOOKUP(Q20,MogulsDD!$A$1:$C$2000,3,FALSE)*(M20+O20)/2)+IF((VLOOKUP(R20,MogulsDD!$A$1:$C$2000,3,FALSE)*(N20+P20)/2)&gt;3.75,3.75,VLOOKUP(R20,MogulsDD!$A$1:$C$2000,3,FALSE)*(N20+P20)/2)+IF((18-12*S20/$J$5)&gt;7.5,7.5,IF((18-12*S20/$J$5)&lt;0,0,(18-12*S20/$J$5)))</f>
        <v>0</v>
      </c>
      <c r="U20" s="43"/>
      <c r="V20" s="43"/>
      <c r="W20" s="43"/>
      <c r="X20" s="43"/>
      <c r="Y20" s="43"/>
      <c r="Z20" s="43"/>
      <c r="AA20" s="43"/>
      <c r="AB20" s="43"/>
      <c r="AC20" s="43"/>
      <c r="AD20" s="43"/>
    </row>
    <row r="21" spans="1:30" ht="12.75" hidden="1" customHeight="1">
      <c r="A21" s="56">
        <f t="shared" si="0"/>
        <v>2</v>
      </c>
      <c r="B21" s="57"/>
      <c r="C21" s="58"/>
      <c r="D21" s="58"/>
      <c r="E21" s="58"/>
      <c r="F21" s="58"/>
      <c r="G21" s="58"/>
      <c r="H21" s="58"/>
      <c r="I21" s="60"/>
      <c r="J21" s="80"/>
      <c r="K21" s="81"/>
      <c r="L21" s="81"/>
      <c r="M21" s="82"/>
      <c r="N21" s="82"/>
      <c r="O21" s="78"/>
      <c r="P21" s="78"/>
      <c r="Q21" s="78" t="s">
        <v>630</v>
      </c>
      <c r="R21" s="78" t="s">
        <v>631</v>
      </c>
      <c r="S21" s="62">
        <v>9999</v>
      </c>
      <c r="T21" s="58">
        <f>(J21+K21+L21)+IF((VLOOKUP(Q21,MogulsDD!$A$1:$C$2000,3,FALSE)*(M21+O21)/2)&gt;3.75,3.75,VLOOKUP(Q21,MogulsDD!$A$1:$C$2000,3,FALSE)*(M21+O21)/2)+IF((VLOOKUP(R21,MogulsDD!$A$1:$C$2000,3,FALSE)*(N21+P21)/2)&gt;3.75,3.75,VLOOKUP(R21,MogulsDD!$A$1:$C$2000,3,FALSE)*(N21+P21)/2)+IF((18-12*S21/$J$5)&gt;7.5,7.5,IF((18-12*S21/$J$5)&lt;0,0,(18-12*S21/$J$5)))</f>
        <v>0</v>
      </c>
      <c r="U21" s="43"/>
      <c r="V21" s="43"/>
      <c r="W21" s="43"/>
      <c r="X21" s="43"/>
      <c r="Y21" s="43"/>
      <c r="Z21" s="43"/>
      <c r="AA21" s="43"/>
      <c r="AB21" s="43"/>
      <c r="AC21" s="43"/>
      <c r="AD21" s="43"/>
    </row>
    <row r="22" spans="1:30" ht="12.75" hidden="1" customHeight="1">
      <c r="A22" s="56">
        <f t="shared" si="0"/>
        <v>2</v>
      </c>
      <c r="B22" s="58"/>
      <c r="C22" s="58"/>
      <c r="D22" s="58"/>
      <c r="E22" s="58"/>
      <c r="F22" s="58"/>
      <c r="G22" s="58"/>
      <c r="H22" s="58"/>
      <c r="I22" s="60"/>
      <c r="J22" s="80"/>
      <c r="K22" s="81"/>
      <c r="L22" s="81"/>
      <c r="M22" s="82"/>
      <c r="N22" s="82"/>
      <c r="O22" s="78"/>
      <c r="P22" s="78"/>
      <c r="Q22" s="78" t="s">
        <v>632</v>
      </c>
      <c r="R22" s="78" t="s">
        <v>633</v>
      </c>
      <c r="S22" s="62">
        <v>9999</v>
      </c>
      <c r="T22" s="58">
        <f>(J22+K22+L22)+IF((VLOOKUP(Q22,MogulsDD!$A$1:$C$2000,3,FALSE)*(M22+O22)/2)&gt;3.75,3.75,VLOOKUP(Q22,MogulsDD!$A$1:$C$2000,3,FALSE)*(M22+O22)/2)+IF((VLOOKUP(R22,MogulsDD!$A$1:$C$2000,3,FALSE)*(N22+P22)/2)&gt;3.75,3.75,VLOOKUP(R22,MogulsDD!$A$1:$C$2000,3,FALSE)*(N22+P22)/2)+IF((18-12*S22/$J$5)&gt;7.5,7.5,IF((18-12*S22/$J$5)&lt;0,0,(18-12*S22/$J$5)))</f>
        <v>0</v>
      </c>
      <c r="U22" s="43"/>
      <c r="V22" s="43"/>
      <c r="W22" s="43"/>
      <c r="X22" s="43"/>
      <c r="Y22" s="43"/>
      <c r="Z22" s="43"/>
      <c r="AA22" s="43"/>
      <c r="AB22" s="43"/>
      <c r="AC22" s="43"/>
      <c r="AD22" s="43"/>
    </row>
    <row r="23" spans="1:30" ht="12.75" hidden="1" customHeight="1">
      <c r="A23" s="56">
        <f t="shared" si="0"/>
        <v>2</v>
      </c>
      <c r="B23" s="58"/>
      <c r="C23" s="58"/>
      <c r="D23" s="58"/>
      <c r="E23" s="58"/>
      <c r="F23" s="58"/>
      <c r="G23" s="58"/>
      <c r="H23" s="58"/>
      <c r="I23" s="60"/>
      <c r="J23" s="80"/>
      <c r="K23" s="81"/>
      <c r="L23" s="81"/>
      <c r="M23" s="82"/>
      <c r="N23" s="82"/>
      <c r="O23" s="78"/>
      <c r="P23" s="78"/>
      <c r="Q23" s="78" t="s">
        <v>634</v>
      </c>
      <c r="R23" s="78" t="s">
        <v>635</v>
      </c>
      <c r="S23" s="62">
        <v>9999</v>
      </c>
      <c r="T23" s="58">
        <f>(J23+K23+L23)+IF((VLOOKUP(Q23,MogulsDD!$A$1:$C$2000,3,FALSE)*(M23+O23)/2)&gt;3.75,3.75,VLOOKUP(Q23,MogulsDD!$A$1:$C$2000,3,FALSE)*(M23+O23)/2)+IF((VLOOKUP(R23,MogulsDD!$A$1:$C$2000,3,FALSE)*(N23+P23)/2)&gt;3.75,3.75,VLOOKUP(R23,MogulsDD!$A$1:$C$2000,3,FALSE)*(N23+P23)/2)+IF((18-12*S23/$J$5)&gt;7.5,7.5,IF((18-12*S23/$J$5)&lt;0,0,(18-12*S23/$J$5)))</f>
        <v>0</v>
      </c>
      <c r="U23" s="43"/>
      <c r="V23" s="43"/>
      <c r="W23" s="43"/>
      <c r="X23" s="43"/>
      <c r="Y23" s="43"/>
      <c r="Z23" s="43"/>
      <c r="AA23" s="43"/>
      <c r="AB23" s="43"/>
      <c r="AC23" s="43"/>
      <c r="AD23" s="43"/>
    </row>
    <row r="24" spans="1:30" ht="12.75" hidden="1" customHeight="1">
      <c r="A24" s="56">
        <f t="shared" si="0"/>
        <v>2</v>
      </c>
      <c r="B24" s="58"/>
      <c r="C24" s="58"/>
      <c r="D24" s="58"/>
      <c r="E24" s="58"/>
      <c r="F24" s="58"/>
      <c r="G24" s="58"/>
      <c r="H24" s="58"/>
      <c r="I24" s="60"/>
      <c r="J24" s="80"/>
      <c r="K24" s="81"/>
      <c r="L24" s="81"/>
      <c r="M24" s="82"/>
      <c r="N24" s="82"/>
      <c r="O24" s="78"/>
      <c r="P24" s="78"/>
      <c r="Q24" s="78" t="s">
        <v>636</v>
      </c>
      <c r="R24" s="78" t="s">
        <v>637</v>
      </c>
      <c r="S24" s="62">
        <v>9999</v>
      </c>
      <c r="T24" s="58">
        <f>(J24+K24+L24)+IF((VLOOKUP(Q24,MogulsDD!$A$1:$C$2000,3,FALSE)*(M24+O24)/2)&gt;3.75,3.75,VLOOKUP(Q24,MogulsDD!$A$1:$C$2000,3,FALSE)*(M24+O24)/2)+IF((VLOOKUP(R24,MogulsDD!$A$1:$C$2000,3,FALSE)*(N24+P24)/2)&gt;3.75,3.75,VLOOKUP(R24,MogulsDD!$A$1:$C$2000,3,FALSE)*(N24+P24)/2)+IF((18-12*S24/$J$5)&gt;7.5,7.5,IF((18-12*S24/$J$5)&lt;0,0,(18-12*S24/$J$5)))</f>
        <v>0</v>
      </c>
      <c r="U24" s="43"/>
      <c r="V24" s="43"/>
      <c r="W24" s="43"/>
      <c r="X24" s="43"/>
      <c r="Y24" s="43"/>
      <c r="Z24" s="43"/>
      <c r="AA24" s="43"/>
      <c r="AB24" s="43"/>
      <c r="AC24" s="43"/>
      <c r="AD24" s="43"/>
    </row>
    <row r="25" spans="1:30" ht="12.75" hidden="1" customHeight="1">
      <c r="A25" s="56">
        <f t="shared" si="0"/>
        <v>2</v>
      </c>
      <c r="B25" s="58"/>
      <c r="C25" s="58"/>
      <c r="D25" s="58"/>
      <c r="E25" s="58"/>
      <c r="F25" s="58"/>
      <c r="G25" s="58"/>
      <c r="H25" s="58"/>
      <c r="I25" s="60"/>
      <c r="J25" s="80"/>
      <c r="K25" s="81"/>
      <c r="L25" s="81"/>
      <c r="M25" s="82"/>
      <c r="N25" s="82"/>
      <c r="O25" s="78"/>
      <c r="P25" s="78"/>
      <c r="Q25" s="78" t="s">
        <v>638</v>
      </c>
      <c r="R25" s="78" t="s">
        <v>639</v>
      </c>
      <c r="S25" s="62">
        <v>9999</v>
      </c>
      <c r="T25" s="58">
        <f>(J25+K25+L25)+IF((VLOOKUP(Q25,MogulsDD!$A$1:$C$2000,3,FALSE)*(M25+O25)/2)&gt;3.75,3.75,VLOOKUP(Q25,MogulsDD!$A$1:$C$2000,3,FALSE)*(M25+O25)/2)+IF((VLOOKUP(R25,MogulsDD!$A$1:$C$2000,3,FALSE)*(N25+P25)/2)&gt;3.75,3.75,VLOOKUP(R25,MogulsDD!$A$1:$C$2000,3,FALSE)*(N25+P25)/2)+IF((18-12*S25/$J$5)&gt;7.5,7.5,IF((18-12*S25/$J$5)&lt;0,0,(18-12*S25/$J$5)))</f>
        <v>0</v>
      </c>
      <c r="U25" s="43"/>
      <c r="V25" s="43"/>
      <c r="W25" s="43"/>
      <c r="X25" s="43"/>
      <c r="Y25" s="43"/>
      <c r="Z25" s="43"/>
      <c r="AA25" s="43"/>
      <c r="AB25" s="43"/>
      <c r="AC25" s="43"/>
      <c r="AD25" s="43"/>
    </row>
    <row r="26" spans="1:30" ht="12.75" hidden="1" customHeight="1">
      <c r="A26" s="56">
        <f t="shared" si="0"/>
        <v>2</v>
      </c>
      <c r="B26" s="58"/>
      <c r="C26" s="58"/>
      <c r="D26" s="58"/>
      <c r="E26" s="58"/>
      <c r="F26" s="58"/>
      <c r="G26" s="58"/>
      <c r="H26" s="58"/>
      <c r="I26" s="60"/>
      <c r="J26" s="80"/>
      <c r="K26" s="81"/>
      <c r="L26" s="81"/>
      <c r="M26" s="82"/>
      <c r="N26" s="82"/>
      <c r="O26" s="78"/>
      <c r="P26" s="78"/>
      <c r="Q26" s="78" t="s">
        <v>640</v>
      </c>
      <c r="R26" s="78" t="s">
        <v>641</v>
      </c>
      <c r="S26" s="62">
        <v>9999</v>
      </c>
      <c r="T26" s="58">
        <f>(J26+K26+L26)+IF((VLOOKUP(Q26,MogulsDD!$A$1:$C$2000,3,FALSE)*(M26+O26)/2)&gt;3.75,3.75,VLOOKUP(Q26,MogulsDD!$A$1:$C$2000,3,FALSE)*(M26+O26)/2)+IF((VLOOKUP(R26,MogulsDD!$A$1:$C$2000,3,FALSE)*(N26+P26)/2)&gt;3.75,3.75,VLOOKUP(R26,MogulsDD!$A$1:$C$2000,3,FALSE)*(N26+P26)/2)+IF((18-12*S26/$J$5)&gt;7.5,7.5,IF((18-12*S26/$J$5)&lt;0,0,(18-12*S26/$J$5)))</f>
        <v>0</v>
      </c>
      <c r="U26" s="43"/>
      <c r="V26" s="43"/>
      <c r="W26" s="43"/>
      <c r="X26" s="43"/>
      <c r="Y26" s="43"/>
      <c r="Z26" s="43"/>
      <c r="AA26" s="43"/>
      <c r="AB26" s="43"/>
      <c r="AC26" s="43"/>
      <c r="AD26" s="43"/>
    </row>
    <row r="27" spans="1:30" ht="12.75" hidden="1" customHeight="1">
      <c r="A27" s="56">
        <f t="shared" si="0"/>
        <v>2</v>
      </c>
      <c r="B27" s="58"/>
      <c r="C27" s="58"/>
      <c r="D27" s="58"/>
      <c r="E27" s="58"/>
      <c r="F27" s="58"/>
      <c r="G27" s="58"/>
      <c r="H27" s="58"/>
      <c r="I27" s="60"/>
      <c r="J27" s="80"/>
      <c r="K27" s="81"/>
      <c r="L27" s="81"/>
      <c r="M27" s="82"/>
      <c r="N27" s="82"/>
      <c r="O27" s="78"/>
      <c r="P27" s="78"/>
      <c r="Q27" s="78" t="s">
        <v>642</v>
      </c>
      <c r="R27" s="78" t="s">
        <v>643</v>
      </c>
      <c r="S27" s="62">
        <v>9999</v>
      </c>
      <c r="T27" s="58">
        <f>(J27+K27+L27)+IF((VLOOKUP(Q27,MogulsDD!$A$1:$C$2000,3,FALSE)*(M27+O27)/2)&gt;3.75,3.75,VLOOKUP(Q27,MogulsDD!$A$1:$C$2000,3,FALSE)*(M27+O27)/2)+IF((VLOOKUP(R27,MogulsDD!$A$1:$C$2000,3,FALSE)*(N27+P27)/2)&gt;3.75,3.75,VLOOKUP(R27,MogulsDD!$A$1:$C$2000,3,FALSE)*(N27+P27)/2)+IF((18-12*S27/$J$5)&gt;7.5,7.5,IF((18-12*S27/$J$5)&lt;0,0,(18-12*S27/$J$5)))</f>
        <v>0</v>
      </c>
      <c r="U27" s="43"/>
      <c r="V27" s="43"/>
      <c r="W27" s="43"/>
      <c r="X27" s="43"/>
      <c r="Y27" s="43"/>
      <c r="Z27" s="43"/>
      <c r="AA27" s="43"/>
      <c r="AB27" s="43"/>
      <c r="AC27" s="43"/>
      <c r="AD27" s="43"/>
    </row>
    <row r="28" spans="1:30" ht="12.75" hidden="1" customHeight="1">
      <c r="A28" s="56">
        <f t="shared" si="0"/>
        <v>2</v>
      </c>
      <c r="B28" s="58"/>
      <c r="C28" s="58"/>
      <c r="D28" s="58"/>
      <c r="E28" s="58"/>
      <c r="F28" s="58"/>
      <c r="G28" s="58"/>
      <c r="H28" s="58"/>
      <c r="I28" s="60"/>
      <c r="J28" s="80"/>
      <c r="K28" s="81"/>
      <c r="L28" s="81"/>
      <c r="M28" s="82"/>
      <c r="N28" s="82"/>
      <c r="O28" s="78"/>
      <c r="P28" s="78"/>
      <c r="Q28" s="78" t="s">
        <v>644</v>
      </c>
      <c r="R28" s="78" t="s">
        <v>645</v>
      </c>
      <c r="S28" s="62">
        <v>9999</v>
      </c>
      <c r="T28" s="58">
        <f>(J28+K28+L28)+IF((VLOOKUP(Q28,MogulsDD!$A$1:$C$2000,3,FALSE)*(M28+O28)/2)&gt;3.75,3.75,VLOOKUP(Q28,MogulsDD!$A$1:$C$2000,3,FALSE)*(M28+O28)/2)+IF((VLOOKUP(R28,MogulsDD!$A$1:$C$2000,3,FALSE)*(N28+P28)/2)&gt;3.75,3.75,VLOOKUP(R28,MogulsDD!$A$1:$C$2000,3,FALSE)*(N28+P28)/2)+IF((18-12*S28/$J$5)&gt;7.5,7.5,IF((18-12*S28/$J$5)&lt;0,0,(18-12*S28/$J$5)))</f>
        <v>0</v>
      </c>
      <c r="U28" s="43"/>
      <c r="V28" s="43"/>
      <c r="W28" s="43"/>
      <c r="X28" s="43"/>
      <c r="Y28" s="43"/>
      <c r="Z28" s="43"/>
      <c r="AA28" s="43"/>
      <c r="AB28" s="43"/>
      <c r="AC28" s="43"/>
      <c r="AD28" s="43"/>
    </row>
    <row r="29" spans="1:30" ht="12.75" hidden="1" customHeight="1">
      <c r="A29" s="56">
        <f t="shared" si="0"/>
        <v>2</v>
      </c>
      <c r="B29" s="58"/>
      <c r="C29" s="58"/>
      <c r="D29" s="58"/>
      <c r="E29" s="58"/>
      <c r="F29" s="58"/>
      <c r="G29" s="58"/>
      <c r="H29" s="58"/>
      <c r="I29" s="60"/>
      <c r="J29" s="80"/>
      <c r="K29" s="81"/>
      <c r="L29" s="81"/>
      <c r="M29" s="82"/>
      <c r="N29" s="82"/>
      <c r="O29" s="78"/>
      <c r="P29" s="78"/>
      <c r="Q29" s="78" t="s">
        <v>646</v>
      </c>
      <c r="R29" s="78" t="s">
        <v>647</v>
      </c>
      <c r="S29" s="62">
        <v>9999</v>
      </c>
      <c r="T29" s="58">
        <f>(J29+K29+L29)+IF((VLOOKUP(Q29,MogulsDD!$A$1:$C$2000,3,FALSE)*(M29+O29)/2)&gt;3.75,3.75,VLOOKUP(Q29,MogulsDD!$A$1:$C$2000,3,FALSE)*(M29+O29)/2)+IF((VLOOKUP(R29,MogulsDD!$A$1:$C$2000,3,FALSE)*(N29+P29)/2)&gt;3.75,3.75,VLOOKUP(R29,MogulsDD!$A$1:$C$2000,3,FALSE)*(N29+P29)/2)+IF((18-12*S29/$J$5)&gt;7.5,7.5,IF((18-12*S29/$J$5)&lt;0,0,(18-12*S29/$J$5)))</f>
        <v>0</v>
      </c>
      <c r="U29" s="43"/>
      <c r="V29" s="43"/>
      <c r="W29" s="43"/>
      <c r="X29" s="43"/>
      <c r="Y29" s="43"/>
      <c r="Z29" s="43"/>
      <c r="AA29" s="43"/>
      <c r="AB29" s="43"/>
      <c r="AC29" s="43"/>
      <c r="AD29" s="43"/>
    </row>
    <row r="30" spans="1:30" ht="12.75" hidden="1" customHeight="1">
      <c r="A30" s="56">
        <f t="shared" si="0"/>
        <v>2</v>
      </c>
      <c r="B30" s="58"/>
      <c r="C30" s="58"/>
      <c r="D30" s="58"/>
      <c r="E30" s="58"/>
      <c r="F30" s="58"/>
      <c r="G30" s="58"/>
      <c r="H30" s="58"/>
      <c r="I30" s="60"/>
      <c r="J30" s="80"/>
      <c r="K30" s="81"/>
      <c r="L30" s="81"/>
      <c r="M30" s="82"/>
      <c r="N30" s="82"/>
      <c r="O30" s="78"/>
      <c r="P30" s="78"/>
      <c r="Q30" s="78" t="s">
        <v>648</v>
      </c>
      <c r="R30" s="78" t="s">
        <v>649</v>
      </c>
      <c r="S30" s="62">
        <v>9999</v>
      </c>
      <c r="T30" s="58">
        <f>(J30+K30+L30)+IF((VLOOKUP(Q30,MogulsDD!$A$1:$C$2000,3,FALSE)*(M30+O30)/2)&gt;3.75,3.75,VLOOKUP(Q30,MogulsDD!$A$1:$C$2000,3,FALSE)*(M30+O30)/2)+IF((VLOOKUP(R30,MogulsDD!$A$1:$C$2000,3,FALSE)*(N30+P30)/2)&gt;3.75,3.75,VLOOKUP(R30,MogulsDD!$A$1:$C$2000,3,FALSE)*(N30+P30)/2)+IF((18-12*S30/$J$5)&gt;7.5,7.5,IF((18-12*S30/$J$5)&lt;0,0,(18-12*S30/$J$5)))</f>
        <v>0</v>
      </c>
      <c r="U30" s="43"/>
      <c r="V30" s="43"/>
      <c r="W30" s="43"/>
      <c r="X30" s="43"/>
      <c r="Y30" s="43"/>
      <c r="Z30" s="43"/>
      <c r="AA30" s="43"/>
      <c r="AB30" s="43"/>
      <c r="AC30" s="43"/>
      <c r="AD30" s="43"/>
    </row>
    <row r="31" spans="1:30" ht="12.75" hidden="1" customHeight="1">
      <c r="A31" s="56">
        <f t="shared" si="0"/>
        <v>2</v>
      </c>
      <c r="B31" s="58"/>
      <c r="C31" s="58"/>
      <c r="D31" s="58"/>
      <c r="E31" s="58"/>
      <c r="F31" s="58"/>
      <c r="G31" s="58"/>
      <c r="H31" s="58"/>
      <c r="I31" s="60"/>
      <c r="J31" s="80"/>
      <c r="K31" s="81"/>
      <c r="L31" s="81"/>
      <c r="M31" s="82"/>
      <c r="N31" s="82"/>
      <c r="O31" s="78"/>
      <c r="P31" s="78"/>
      <c r="Q31" s="78" t="s">
        <v>650</v>
      </c>
      <c r="R31" s="78" t="s">
        <v>651</v>
      </c>
      <c r="S31" s="62">
        <v>9999</v>
      </c>
      <c r="T31" s="58">
        <f>(J31+K31+L31)+IF((VLOOKUP(Q31,MogulsDD!$A$1:$C$2000,3,FALSE)*(M31+O31)/2)&gt;3.75,3.75,VLOOKUP(Q31,MogulsDD!$A$1:$C$2000,3,FALSE)*(M31+O31)/2)+IF((VLOOKUP(R31,MogulsDD!$A$1:$C$2000,3,FALSE)*(N31+P31)/2)&gt;3.75,3.75,VLOOKUP(R31,MogulsDD!$A$1:$C$2000,3,FALSE)*(N31+P31)/2)+IF((18-12*S31/$J$5)&gt;7.5,7.5,IF((18-12*S31/$J$5)&lt;0,0,(18-12*S31/$J$5)))</f>
        <v>0</v>
      </c>
      <c r="U31" s="43"/>
      <c r="V31" s="43"/>
      <c r="W31" s="43"/>
      <c r="X31" s="43"/>
      <c r="Y31" s="43"/>
      <c r="Z31" s="43"/>
      <c r="AA31" s="43"/>
      <c r="AB31" s="43"/>
      <c r="AC31" s="43"/>
      <c r="AD31" s="43"/>
    </row>
    <row r="32" spans="1:30" ht="12.75" hidden="1" customHeight="1">
      <c r="A32" s="56">
        <f t="shared" si="0"/>
        <v>2</v>
      </c>
      <c r="B32" s="58"/>
      <c r="C32" s="58"/>
      <c r="D32" s="58"/>
      <c r="E32" s="58"/>
      <c r="F32" s="58"/>
      <c r="G32" s="58"/>
      <c r="H32" s="58"/>
      <c r="I32" s="60"/>
      <c r="J32" s="80"/>
      <c r="K32" s="81"/>
      <c r="L32" s="81"/>
      <c r="M32" s="82"/>
      <c r="N32" s="82"/>
      <c r="O32" s="78"/>
      <c r="P32" s="78"/>
      <c r="Q32" s="78" t="s">
        <v>652</v>
      </c>
      <c r="R32" s="78" t="s">
        <v>653</v>
      </c>
      <c r="S32" s="62">
        <v>9999</v>
      </c>
      <c r="T32" s="58">
        <f>(J32+K32+L32)+IF((VLOOKUP(Q32,MogulsDD!$A$1:$C$2000,3,FALSE)*(M32+O32)/2)&gt;3.75,3.75,VLOOKUP(Q32,MogulsDD!$A$1:$C$2000,3,FALSE)*(M32+O32)/2)+IF((VLOOKUP(R32,MogulsDD!$A$1:$C$2000,3,FALSE)*(N32+P32)/2)&gt;3.75,3.75,VLOOKUP(R32,MogulsDD!$A$1:$C$2000,3,FALSE)*(N32+P32)/2)+IF((18-12*S32/$J$5)&gt;7.5,7.5,IF((18-12*S32/$J$5)&lt;0,0,(18-12*S32/$J$5)))</f>
        <v>0</v>
      </c>
      <c r="U32" s="43"/>
      <c r="V32" s="43"/>
      <c r="W32" s="43"/>
      <c r="X32" s="43"/>
      <c r="Y32" s="43"/>
      <c r="Z32" s="43"/>
      <c r="AA32" s="43"/>
      <c r="AB32" s="43"/>
      <c r="AC32" s="43"/>
      <c r="AD32" s="43"/>
    </row>
    <row r="33" spans="1:30" ht="12.75" hidden="1" customHeight="1">
      <c r="A33" s="56">
        <f t="shared" si="0"/>
        <v>2</v>
      </c>
      <c r="B33" s="58"/>
      <c r="C33" s="58"/>
      <c r="D33" s="58"/>
      <c r="E33" s="58"/>
      <c r="F33" s="58"/>
      <c r="G33" s="58"/>
      <c r="H33" s="58"/>
      <c r="I33" s="60"/>
      <c r="J33" s="80"/>
      <c r="K33" s="81"/>
      <c r="L33" s="81"/>
      <c r="M33" s="82"/>
      <c r="N33" s="82"/>
      <c r="O33" s="78"/>
      <c r="P33" s="78"/>
      <c r="Q33" s="78" t="s">
        <v>654</v>
      </c>
      <c r="R33" s="78" t="s">
        <v>655</v>
      </c>
      <c r="S33" s="62">
        <v>9999</v>
      </c>
      <c r="T33" s="58">
        <f>(J33+K33+L33)+IF((VLOOKUP(Q33,MogulsDD!$A$1:$C$2000,3,FALSE)*(M33+O33)/2)&gt;3.75,3.75,VLOOKUP(Q33,MogulsDD!$A$1:$C$2000,3,FALSE)*(M33+O33)/2)+IF((VLOOKUP(R33,MogulsDD!$A$1:$C$2000,3,FALSE)*(N33+P33)/2)&gt;3.75,3.75,VLOOKUP(R33,MogulsDD!$A$1:$C$2000,3,FALSE)*(N33+P33)/2)+IF((18-12*S33/$J$5)&gt;7.5,7.5,IF((18-12*S33/$J$5)&lt;0,0,(18-12*S33/$J$5)))</f>
        <v>0</v>
      </c>
      <c r="U33" s="43"/>
      <c r="V33" s="43"/>
      <c r="W33" s="43"/>
      <c r="X33" s="43"/>
      <c r="Y33" s="43"/>
      <c r="Z33" s="43"/>
      <c r="AA33" s="43"/>
      <c r="AB33" s="43"/>
      <c r="AC33" s="43"/>
      <c r="AD33" s="43"/>
    </row>
    <row r="34" spans="1:30" ht="12.75" hidden="1" customHeight="1">
      <c r="A34" s="56">
        <f t="shared" si="0"/>
        <v>2</v>
      </c>
      <c r="B34" s="58"/>
      <c r="C34" s="58"/>
      <c r="D34" s="58"/>
      <c r="E34" s="58"/>
      <c r="F34" s="58"/>
      <c r="G34" s="58"/>
      <c r="H34" s="58"/>
      <c r="I34" s="60"/>
      <c r="J34" s="80"/>
      <c r="K34" s="81"/>
      <c r="L34" s="81"/>
      <c r="M34" s="82"/>
      <c r="N34" s="82"/>
      <c r="O34" s="78"/>
      <c r="P34" s="78"/>
      <c r="Q34" s="78" t="s">
        <v>656</v>
      </c>
      <c r="R34" s="78" t="s">
        <v>657</v>
      </c>
      <c r="S34" s="62">
        <v>9999</v>
      </c>
      <c r="T34" s="58">
        <f>(J34+K34+L34)+IF((VLOOKUP(Q34,MogulsDD!$A$1:$C$2000,3,FALSE)*(M34+O34)/2)&gt;3.75,3.75,VLOOKUP(Q34,MogulsDD!$A$1:$C$2000,3,FALSE)*(M34+O34)/2)+IF((VLOOKUP(R34,MogulsDD!$A$1:$C$2000,3,FALSE)*(N34+P34)/2)&gt;3.75,3.75,VLOOKUP(R34,MogulsDD!$A$1:$C$2000,3,FALSE)*(N34+P34)/2)+IF((18-12*S34/$J$5)&gt;7.5,7.5,IF((18-12*S34/$J$5)&lt;0,0,(18-12*S34/$J$5)))</f>
        <v>0</v>
      </c>
      <c r="U34" s="43"/>
      <c r="V34" s="43"/>
      <c r="W34" s="43"/>
      <c r="X34" s="43"/>
      <c r="Y34" s="43"/>
      <c r="Z34" s="43"/>
      <c r="AA34" s="43"/>
      <c r="AB34" s="43"/>
      <c r="AC34" s="43"/>
      <c r="AD34" s="43"/>
    </row>
    <row r="35" spans="1:30" ht="12.75" hidden="1" customHeight="1">
      <c r="A35" s="56">
        <f t="shared" si="0"/>
        <v>2</v>
      </c>
      <c r="B35" s="58"/>
      <c r="C35" s="58"/>
      <c r="D35" s="58"/>
      <c r="E35" s="58"/>
      <c r="F35" s="58"/>
      <c r="G35" s="58"/>
      <c r="H35" s="58"/>
      <c r="I35" s="60"/>
      <c r="J35" s="80"/>
      <c r="K35" s="81"/>
      <c r="L35" s="81"/>
      <c r="M35" s="82"/>
      <c r="N35" s="82"/>
      <c r="O35" s="78"/>
      <c r="P35" s="78"/>
      <c r="Q35" s="78" t="s">
        <v>658</v>
      </c>
      <c r="R35" s="78" t="s">
        <v>659</v>
      </c>
      <c r="S35" s="62">
        <v>9999</v>
      </c>
      <c r="T35" s="58">
        <f>(J35+K35+L35)+IF((VLOOKUP(Q35,MogulsDD!$A$1:$C$2000,3,FALSE)*(M35+O35)/2)&gt;3.75,3.75,VLOOKUP(Q35,MogulsDD!$A$1:$C$2000,3,FALSE)*(M35+O35)/2)+IF((VLOOKUP(R35,MogulsDD!$A$1:$C$2000,3,FALSE)*(N35+P35)/2)&gt;3.75,3.75,VLOOKUP(R35,MogulsDD!$A$1:$C$2000,3,FALSE)*(N35+P35)/2)+IF((18-12*S35/$J$5)&gt;7.5,7.5,IF((18-12*S35/$J$5)&lt;0,0,(18-12*S35/$J$5)))</f>
        <v>0</v>
      </c>
      <c r="U35" s="43"/>
      <c r="V35" s="43"/>
      <c r="W35" s="43"/>
      <c r="X35" s="43"/>
      <c r="Y35" s="43"/>
      <c r="Z35" s="43"/>
      <c r="AA35" s="43"/>
      <c r="AB35" s="43"/>
      <c r="AC35" s="43"/>
      <c r="AD35" s="43"/>
    </row>
    <row r="36" spans="1:30" ht="12.75" hidden="1" customHeight="1">
      <c r="A36" s="56">
        <f t="shared" si="0"/>
        <v>2</v>
      </c>
      <c r="B36" s="58"/>
      <c r="C36" s="58"/>
      <c r="D36" s="58"/>
      <c r="E36" s="58"/>
      <c r="F36" s="58"/>
      <c r="G36" s="58"/>
      <c r="H36" s="58"/>
      <c r="I36" s="60"/>
      <c r="J36" s="80"/>
      <c r="K36" s="81"/>
      <c r="L36" s="81"/>
      <c r="M36" s="82"/>
      <c r="N36" s="82"/>
      <c r="O36" s="78"/>
      <c r="P36" s="78"/>
      <c r="Q36" s="78" t="s">
        <v>660</v>
      </c>
      <c r="R36" s="78" t="s">
        <v>661</v>
      </c>
      <c r="S36" s="62">
        <v>9999</v>
      </c>
      <c r="T36" s="58">
        <f>(J36+K36+L36)+IF((VLOOKUP(Q36,MogulsDD!$A$1:$C$2000,3,FALSE)*(M36+O36)/2)&gt;3.75,3.75,VLOOKUP(Q36,MogulsDD!$A$1:$C$2000,3,FALSE)*(M36+O36)/2)+IF((VLOOKUP(R36,MogulsDD!$A$1:$C$2000,3,FALSE)*(N36+P36)/2)&gt;3.75,3.75,VLOOKUP(R36,MogulsDD!$A$1:$C$2000,3,FALSE)*(N36+P36)/2)+IF((18-12*S36/$J$5)&gt;7.5,7.5,IF((18-12*S36/$J$5)&lt;0,0,(18-12*S36/$J$5)))</f>
        <v>0</v>
      </c>
      <c r="U36" s="43"/>
      <c r="V36" s="43"/>
      <c r="W36" s="43"/>
      <c r="X36" s="43"/>
      <c r="Y36" s="43"/>
      <c r="Z36" s="43"/>
      <c r="AA36" s="43"/>
      <c r="AB36" s="43"/>
      <c r="AC36" s="43"/>
      <c r="AD36" s="43"/>
    </row>
    <row r="37" spans="1:30" ht="13.5" hidden="1" customHeight="1">
      <c r="A37" s="56">
        <f t="shared" si="0"/>
        <v>2</v>
      </c>
      <c r="B37" s="86"/>
      <c r="C37" s="86"/>
      <c r="D37" s="86"/>
      <c r="E37" s="86"/>
      <c r="F37" s="86"/>
      <c r="G37" s="86"/>
      <c r="H37" s="86"/>
      <c r="I37" s="87"/>
      <c r="J37" s="88"/>
      <c r="K37" s="89"/>
      <c r="L37" s="89"/>
      <c r="M37" s="90"/>
      <c r="N37" s="90"/>
      <c r="O37" s="91"/>
      <c r="P37" s="91"/>
      <c r="Q37" s="78" t="s">
        <v>662</v>
      </c>
      <c r="R37" s="78" t="s">
        <v>663</v>
      </c>
      <c r="S37" s="62">
        <v>9999</v>
      </c>
      <c r="T37" s="58">
        <f>(J37+K37+L37)+IF((VLOOKUP(Q37,MogulsDD!$A$1:$C$2000,3,FALSE)*(M37+O37)/2)&gt;3.75,3.75,VLOOKUP(Q37,MogulsDD!$A$1:$C$2000,3,FALSE)*(M37+O37)/2)+IF((VLOOKUP(R37,MogulsDD!$A$1:$C$2000,3,FALSE)*(N37+P37)/2)&gt;3.75,3.75,VLOOKUP(R37,MogulsDD!$A$1:$C$2000,3,FALSE)*(N37+P37)/2)+IF((18-12*S37/$J$5)&gt;7.5,7.5,IF((18-12*S37/$J$5)&lt;0,0,(18-12*S37/$J$5)))</f>
        <v>0</v>
      </c>
      <c r="U37" s="43"/>
      <c r="V37" s="43"/>
      <c r="W37" s="43"/>
      <c r="X37" s="43"/>
      <c r="Y37" s="43"/>
      <c r="Z37" s="43"/>
      <c r="AA37" s="43"/>
      <c r="AB37" s="43"/>
      <c r="AC37" s="43"/>
      <c r="AD37" s="43"/>
    </row>
    <row r="38" spans="1:30" ht="13.5" hidden="1" customHeight="1">
      <c r="A38" s="40"/>
      <c r="B38" s="2"/>
      <c r="C38" s="2"/>
      <c r="D38" s="2"/>
      <c r="E38" s="2"/>
      <c r="F38" s="2"/>
      <c r="G38" s="2"/>
      <c r="H38" s="2"/>
      <c r="I38" s="2"/>
      <c r="J38" s="2"/>
      <c r="K38" s="2"/>
      <c r="L38" s="2"/>
      <c r="M38" s="2"/>
      <c r="N38" s="2"/>
      <c r="O38" s="2"/>
      <c r="P38" s="2"/>
      <c r="Q38" s="2"/>
      <c r="R38" s="2"/>
      <c r="S38" s="2"/>
      <c r="T38" s="92"/>
      <c r="U38" s="43"/>
      <c r="V38" s="43"/>
      <c r="W38" s="43"/>
      <c r="X38" s="43"/>
      <c r="Y38" s="43"/>
      <c r="Z38" s="43"/>
      <c r="AA38" s="43"/>
      <c r="AB38" s="43"/>
      <c r="AC38" s="43"/>
      <c r="AD38" s="43"/>
    </row>
    <row r="39" spans="1:30" ht="13.5" customHeight="1">
      <c r="A39" s="93"/>
      <c r="B39" s="94"/>
      <c r="C39" s="49"/>
      <c r="D39" s="49"/>
      <c r="E39" s="95" t="s">
        <v>664</v>
      </c>
      <c r="F39" s="49"/>
      <c r="G39" s="49"/>
      <c r="H39" s="49"/>
      <c r="I39" s="96"/>
      <c r="J39" s="48"/>
      <c r="K39" s="49"/>
      <c r="L39" s="49"/>
      <c r="M39" s="49"/>
      <c r="N39" s="49"/>
      <c r="O39" s="49"/>
      <c r="P39" s="49"/>
      <c r="Q39" s="49"/>
      <c r="R39" s="49"/>
      <c r="S39" s="49"/>
      <c r="T39" s="97"/>
      <c r="U39" s="43"/>
      <c r="V39" s="43"/>
      <c r="W39" s="43"/>
      <c r="X39" s="43"/>
      <c r="Y39" s="43"/>
      <c r="Z39" s="43"/>
      <c r="AA39" s="43"/>
      <c r="AB39" s="43"/>
      <c r="AC39" s="43"/>
      <c r="AD39" s="43"/>
    </row>
    <row r="40" spans="1:30" ht="13.5" customHeight="1">
      <c r="A40" s="51"/>
      <c r="B40" s="52" t="s">
        <v>665</v>
      </c>
      <c r="C40" s="52" t="s">
        <v>666</v>
      </c>
      <c r="D40" s="52" t="s">
        <v>667</v>
      </c>
      <c r="E40" s="52" t="s">
        <v>668</v>
      </c>
      <c r="F40" s="52" t="s">
        <v>669</v>
      </c>
      <c r="G40" s="52" t="s">
        <v>670</v>
      </c>
      <c r="H40" s="52" t="s">
        <v>671</v>
      </c>
      <c r="I40" s="53" t="s">
        <v>672</v>
      </c>
      <c r="J40" s="51" t="s">
        <v>673</v>
      </c>
      <c r="K40" s="52" t="s">
        <v>674</v>
      </c>
      <c r="L40" s="52" t="s">
        <v>675</v>
      </c>
      <c r="M40" s="52" t="s">
        <v>676</v>
      </c>
      <c r="N40" s="52" t="s">
        <v>677</v>
      </c>
      <c r="O40" s="52" t="s">
        <v>678</v>
      </c>
      <c r="P40" s="52" t="s">
        <v>679</v>
      </c>
      <c r="Q40" s="52" t="s">
        <v>680</v>
      </c>
      <c r="R40" s="52" t="s">
        <v>681</v>
      </c>
      <c r="S40" s="52"/>
      <c r="T40" s="54" t="s">
        <v>682</v>
      </c>
      <c r="U40" s="55"/>
      <c r="V40" s="55"/>
      <c r="W40" s="55"/>
      <c r="X40" s="55"/>
      <c r="Y40" s="55"/>
      <c r="Z40" s="55"/>
      <c r="AA40" s="55"/>
      <c r="AB40" s="55"/>
      <c r="AC40" s="55"/>
      <c r="AD40" s="55"/>
    </row>
    <row r="41" spans="1:30" ht="12.75" customHeight="1">
      <c r="A41" s="56">
        <f t="shared" ref="A41:A72" si="1">RANK(T41,$T$41:$T$140,0)</f>
        <v>1</v>
      </c>
      <c r="B41" s="98">
        <v>104</v>
      </c>
      <c r="C41" s="58" t="s">
        <v>683</v>
      </c>
      <c r="D41" s="57" t="s">
        <v>684</v>
      </c>
      <c r="E41" s="57" t="s">
        <v>685</v>
      </c>
      <c r="F41" s="58" t="s">
        <v>686</v>
      </c>
      <c r="G41" s="58"/>
      <c r="H41" s="58" t="s">
        <v>687</v>
      </c>
      <c r="I41" s="79" t="s">
        <v>688</v>
      </c>
      <c r="J41" s="61">
        <v>3.1</v>
      </c>
      <c r="K41" s="62">
        <v>3.3</v>
      </c>
      <c r="L41" s="62">
        <v>3.4</v>
      </c>
      <c r="M41" s="63">
        <v>1.2</v>
      </c>
      <c r="N41" s="63">
        <v>1.7</v>
      </c>
      <c r="O41" s="64">
        <v>1.4</v>
      </c>
      <c r="P41" s="64">
        <v>1.7</v>
      </c>
      <c r="Q41" s="64" t="s">
        <v>689</v>
      </c>
      <c r="R41" s="64" t="s">
        <v>690</v>
      </c>
      <c r="S41" s="62">
        <v>19.75</v>
      </c>
      <c r="T41" s="58">
        <f>(J41+K41+L41)+IF((VLOOKUP(Q41,MogulsDD!$A$1:$C$2000,3,FALSE)*(M41+O41)/2)&gt;3.75,3.75,VLOOKUP(Q41,MogulsDD!$A$1:$C$2000,3,FALSE)*(M41+O41)/2)+IF((VLOOKUP(R41,MogulsDD!$A$1:$C$2000,3,FALSE)*(N41+P41)/2)&gt;3.75,3.75,VLOOKUP(R41,MogulsDD!$A$1:$C$2000,3,FALSE)*(N41+P41)/2)+IF((18-12*S41/$J$5)&gt;7.5,7.5,IF((18-12*S41/$J$5)&lt;0,0,(18-12*S41/$J$5)))</f>
        <v>19.702000000000002</v>
      </c>
      <c r="U41" s="43"/>
      <c r="V41" s="43"/>
      <c r="W41" s="43"/>
      <c r="X41" s="43"/>
      <c r="Y41" s="43"/>
      <c r="Z41" s="43"/>
      <c r="AA41" s="43"/>
      <c r="AB41" s="43"/>
      <c r="AC41" s="43"/>
      <c r="AD41" s="43"/>
    </row>
    <row r="42" spans="1:30" ht="12.75" customHeight="1">
      <c r="A42" s="56">
        <f t="shared" si="1"/>
        <v>2</v>
      </c>
      <c r="B42" s="98">
        <v>102</v>
      </c>
      <c r="C42" s="58" t="s">
        <v>691</v>
      </c>
      <c r="D42" s="58" t="s">
        <v>692</v>
      </c>
      <c r="E42" s="58" t="s">
        <v>693</v>
      </c>
      <c r="F42" s="58" t="s">
        <v>694</v>
      </c>
      <c r="G42" s="58"/>
      <c r="H42" s="58" t="s">
        <v>695</v>
      </c>
      <c r="I42" s="60" t="s">
        <v>696</v>
      </c>
      <c r="J42" s="65">
        <v>3.2</v>
      </c>
      <c r="K42" s="66">
        <v>3.1</v>
      </c>
      <c r="L42" s="66">
        <v>2.9</v>
      </c>
      <c r="M42" s="67">
        <v>1.5</v>
      </c>
      <c r="N42" s="67">
        <v>2.2000000000000002</v>
      </c>
      <c r="O42" s="64">
        <v>1.4</v>
      </c>
      <c r="P42" s="64">
        <v>1.9</v>
      </c>
      <c r="Q42" s="64" t="s">
        <v>697</v>
      </c>
      <c r="R42" s="64" t="s">
        <v>698</v>
      </c>
      <c r="S42" s="62">
        <v>20.39</v>
      </c>
      <c r="T42" s="58">
        <f>(J42+K42+L42)+IF((VLOOKUP(Q42,MogulsDD!$A$1:$C$2000,3,FALSE)*(M42+O42)/2)&gt;3.75,3.75,VLOOKUP(Q42,MogulsDD!$A$1:$C$2000,3,FALSE)*(M42+O42)/2)+IF((VLOOKUP(R42,MogulsDD!$A$1:$C$2000,3,FALSE)*(N42+P42)/2)&gt;3.75,3.75,VLOOKUP(R42,MogulsDD!$A$1:$C$2000,3,FALSE)*(N42+P42)/2)+IF((18-12*S42/$J$5)&gt;7.5,7.5,IF((18-12*S42/$J$5)&lt;0,0,(18-12*S42/$J$5)))</f>
        <v>19.096000000000004</v>
      </c>
      <c r="U42" s="43"/>
      <c r="V42" s="43"/>
      <c r="W42" s="43"/>
      <c r="X42" s="43"/>
      <c r="Y42" s="43"/>
      <c r="Z42" s="43"/>
      <c r="AA42" s="43"/>
      <c r="AB42" s="43"/>
      <c r="AC42" s="43"/>
      <c r="AD42" s="43"/>
    </row>
    <row r="43" spans="1:30" ht="12.75" customHeight="1">
      <c r="A43" s="56">
        <f t="shared" si="1"/>
        <v>3</v>
      </c>
      <c r="B43" s="98">
        <v>97</v>
      </c>
      <c r="C43" s="58" t="s">
        <v>699</v>
      </c>
      <c r="D43" s="58" t="s">
        <v>700</v>
      </c>
      <c r="E43" s="58" t="s">
        <v>701</v>
      </c>
      <c r="F43" s="58" t="s">
        <v>702</v>
      </c>
      <c r="G43" s="58"/>
      <c r="H43" s="58" t="s">
        <v>703</v>
      </c>
      <c r="I43" s="60" t="s">
        <v>704</v>
      </c>
      <c r="J43" s="65">
        <v>2.7</v>
      </c>
      <c r="K43" s="66">
        <v>3</v>
      </c>
      <c r="L43" s="66">
        <v>2.8</v>
      </c>
      <c r="M43" s="67">
        <v>1.3</v>
      </c>
      <c r="N43" s="67">
        <v>0.7</v>
      </c>
      <c r="O43" s="64">
        <v>1.7</v>
      </c>
      <c r="P43" s="64">
        <v>0.7</v>
      </c>
      <c r="Q43" s="64" t="s">
        <v>705</v>
      </c>
      <c r="R43" s="64" t="s">
        <v>706</v>
      </c>
      <c r="S43" s="62">
        <v>21.75</v>
      </c>
      <c r="T43" s="58">
        <f>(J43+K43+L43)+IF((VLOOKUP(Q43,MogulsDD!$A$1:$C$2000,3,FALSE)*(M43+O43)/2)&gt;3.75,3.75,VLOOKUP(Q43,MogulsDD!$A$1:$C$2000,3,FALSE)*(M43+O43)/2)+IF((VLOOKUP(R43,MogulsDD!$A$1:$C$2000,3,FALSE)*(N43+P43)/2)&gt;3.75,3.75,VLOOKUP(R43,MogulsDD!$A$1:$C$2000,3,FALSE)*(N43+P43)/2)+IF((18-12*S43/$J$5)&gt;7.5,7.5,IF((18-12*S43/$J$5)&lt;0,0,(18-12*S43/$J$5)))</f>
        <v>17.705435339308579</v>
      </c>
      <c r="U43" s="43"/>
      <c r="V43" s="43"/>
      <c r="W43" s="43"/>
      <c r="X43" s="43"/>
      <c r="Y43" s="43"/>
      <c r="Z43" s="43"/>
      <c r="AA43" s="43"/>
      <c r="AB43" s="43"/>
      <c r="AC43" s="43"/>
      <c r="AD43" s="43"/>
    </row>
    <row r="44" spans="1:30" ht="12.75" customHeight="1">
      <c r="A44" s="56">
        <f t="shared" si="1"/>
        <v>4</v>
      </c>
      <c r="B44" s="98">
        <v>101</v>
      </c>
      <c r="C44" s="58" t="s">
        <v>707</v>
      </c>
      <c r="D44" s="58" t="s">
        <v>708</v>
      </c>
      <c r="E44" s="58" t="s">
        <v>709</v>
      </c>
      <c r="F44" s="58"/>
      <c r="G44" s="58"/>
      <c r="H44" s="58" t="s">
        <v>710</v>
      </c>
      <c r="I44" s="60" t="s">
        <v>711</v>
      </c>
      <c r="J44" s="65">
        <v>3</v>
      </c>
      <c r="K44" s="66">
        <v>3</v>
      </c>
      <c r="L44" s="66">
        <v>3.2</v>
      </c>
      <c r="M44" s="67">
        <v>0.1</v>
      </c>
      <c r="N44" s="67">
        <v>1.3</v>
      </c>
      <c r="O44" s="64">
        <v>0.1</v>
      </c>
      <c r="P44" s="64">
        <v>1.2</v>
      </c>
      <c r="Q44" s="64" t="s">
        <v>712</v>
      </c>
      <c r="R44" s="64" t="s">
        <v>713</v>
      </c>
      <c r="S44" s="62">
        <v>23.05</v>
      </c>
      <c r="T44" s="58">
        <f>(J44+K44+L44)+IF((VLOOKUP(Q44,MogulsDD!$A$1:$C$2000,3,FALSE)*(M44+O44)/2)&gt;3.75,3.75,VLOOKUP(Q44,MogulsDD!$A$1:$C$2000,3,FALSE)*(M44+O44)/2)+IF((VLOOKUP(R44,MogulsDD!$A$1:$C$2000,3,FALSE)*(N44+P44)/2)&gt;3.75,3.75,VLOOKUP(R44,MogulsDD!$A$1:$C$2000,3,FALSE)*(N44+P44)/2)+IF((18-12*S44/$J$5)&gt;7.5,7.5,IF((18-12*S44/$J$5)&lt;0,0,(18-12*S44/$J$5)))</f>
        <v>16.21412227912932</v>
      </c>
      <c r="U44" s="43"/>
      <c r="V44" s="43"/>
      <c r="W44" s="43"/>
      <c r="X44" s="43"/>
      <c r="Y44" s="43"/>
      <c r="Z44" s="43"/>
      <c r="AA44" s="43"/>
      <c r="AB44" s="43"/>
      <c r="AC44" s="43"/>
      <c r="AD44" s="43"/>
    </row>
    <row r="45" spans="1:30" ht="12.75" customHeight="1">
      <c r="A45" s="56">
        <f t="shared" si="1"/>
        <v>5</v>
      </c>
      <c r="B45" s="98">
        <v>98</v>
      </c>
      <c r="C45" s="58" t="s">
        <v>714</v>
      </c>
      <c r="D45" s="58" t="s">
        <v>715</v>
      </c>
      <c r="E45" s="58" t="s">
        <v>716</v>
      </c>
      <c r="F45" s="57">
        <v>21903</v>
      </c>
      <c r="G45" s="58"/>
      <c r="H45" s="58" t="s">
        <v>717</v>
      </c>
      <c r="I45" s="60" t="s">
        <v>718</v>
      </c>
      <c r="J45" s="65">
        <v>2.9</v>
      </c>
      <c r="K45" s="66">
        <v>2.7</v>
      </c>
      <c r="L45" s="66">
        <v>2.7</v>
      </c>
      <c r="M45" s="67">
        <v>1.5</v>
      </c>
      <c r="N45" s="67">
        <v>0.9</v>
      </c>
      <c r="O45" s="64">
        <v>1.4</v>
      </c>
      <c r="P45" s="64">
        <v>1.2</v>
      </c>
      <c r="Q45" s="64" t="s">
        <v>719</v>
      </c>
      <c r="R45" s="64" t="s">
        <v>720</v>
      </c>
      <c r="S45" s="62">
        <v>23</v>
      </c>
      <c r="T45" s="58">
        <f>(J45+K45+L45)+IF((VLOOKUP(Q45,MogulsDD!$A$1:$C$2000,3,FALSE)*(M45+O45)/2)&gt;3.75,3.75,VLOOKUP(Q45,MogulsDD!$A$1:$C$2000,3,FALSE)*(M45+O45)/2)+IF((VLOOKUP(R45,MogulsDD!$A$1:$C$2000,3,FALSE)*(N45+P45)/2)&gt;3.75,3.75,VLOOKUP(R45,MogulsDD!$A$1:$C$2000,3,FALSE)*(N45+P45)/2)+IF((18-12*S45/$J$5)&gt;7.5,7.5,IF((18-12*S45/$J$5)&lt;0,0,(18-12*S45/$J$5)))</f>
        <v>16.055730473751602</v>
      </c>
      <c r="U45" s="43"/>
      <c r="V45" s="43"/>
      <c r="W45" s="43"/>
      <c r="X45" s="43"/>
      <c r="Y45" s="43"/>
      <c r="Z45" s="43"/>
      <c r="AA45" s="43"/>
      <c r="AB45" s="43"/>
      <c r="AC45" s="43"/>
      <c r="AD45" s="43"/>
    </row>
    <row r="46" spans="1:30" ht="12.75" customHeight="1">
      <c r="A46" s="56">
        <f t="shared" si="1"/>
        <v>6</v>
      </c>
      <c r="B46" s="99">
        <v>91</v>
      </c>
      <c r="C46" s="69" t="s">
        <v>721</v>
      </c>
      <c r="D46" s="69" t="s">
        <v>722</v>
      </c>
      <c r="E46" s="69" t="s">
        <v>723</v>
      </c>
      <c r="F46" s="69" t="s">
        <v>724</v>
      </c>
      <c r="G46" s="69"/>
      <c r="H46" s="69" t="s">
        <v>725</v>
      </c>
      <c r="I46" s="70" t="s">
        <v>726</v>
      </c>
      <c r="J46" s="65">
        <v>2.7</v>
      </c>
      <c r="K46" s="66">
        <v>2.7</v>
      </c>
      <c r="L46" s="66">
        <v>2.9</v>
      </c>
      <c r="M46" s="67">
        <v>0.6</v>
      </c>
      <c r="N46" s="67">
        <v>0.6</v>
      </c>
      <c r="O46" s="64">
        <v>1</v>
      </c>
      <c r="P46" s="64">
        <v>1</v>
      </c>
      <c r="Q46" s="64" t="s">
        <v>727</v>
      </c>
      <c r="R46" s="64" t="s">
        <v>728</v>
      </c>
      <c r="S46" s="62">
        <v>23.05</v>
      </c>
      <c r="T46" s="58">
        <f>(J46+K46+L46)+IF((VLOOKUP(Q46,MogulsDD!$A$1:$C$2000,3,FALSE)*(M46+O46)/2)&gt;3.75,3.75,VLOOKUP(Q46,MogulsDD!$A$1:$C$2000,3,FALSE)*(M46+O46)/2)+IF((VLOOKUP(R46,MogulsDD!$A$1:$C$2000,3,FALSE)*(N46+P46)/2)&gt;3.75,3.75,VLOOKUP(R46,MogulsDD!$A$1:$C$2000,3,FALSE)*(N46+P46)/2)+IF((18-12*S46/$J$5)&gt;7.5,7.5,IF((18-12*S46/$J$5)&lt;0,0,(18-12*S46/$J$5)))</f>
        <v>15.830622279129321</v>
      </c>
      <c r="U46" s="43"/>
      <c r="V46" s="43"/>
      <c r="W46" s="43"/>
      <c r="X46" s="43"/>
      <c r="Y46" s="43"/>
      <c r="Z46" s="43"/>
      <c r="AA46" s="43"/>
      <c r="AB46" s="43"/>
      <c r="AC46" s="43"/>
      <c r="AD46" s="43"/>
    </row>
    <row r="47" spans="1:30" ht="12.75" customHeight="1">
      <c r="A47" s="56">
        <f t="shared" si="1"/>
        <v>7</v>
      </c>
      <c r="B47" s="100">
        <v>100</v>
      </c>
      <c r="C47" s="101" t="s">
        <v>729</v>
      </c>
      <c r="D47" s="101" t="s">
        <v>730</v>
      </c>
      <c r="E47" s="101" t="s">
        <v>731</v>
      </c>
      <c r="F47" s="101" t="s">
        <v>732</v>
      </c>
      <c r="G47" s="101"/>
      <c r="H47" s="101" t="s">
        <v>733</v>
      </c>
      <c r="I47" s="103" t="s">
        <v>734</v>
      </c>
      <c r="J47" s="65">
        <v>2.8</v>
      </c>
      <c r="K47" s="66">
        <v>2.6</v>
      </c>
      <c r="L47" s="66">
        <v>2.5</v>
      </c>
      <c r="M47" s="67">
        <v>0.2</v>
      </c>
      <c r="N47" s="67">
        <v>0.3</v>
      </c>
      <c r="O47" s="64">
        <v>0.2</v>
      </c>
      <c r="P47" s="64">
        <v>0.2</v>
      </c>
      <c r="Q47" s="64" t="s">
        <v>735</v>
      </c>
      <c r="R47" s="64" t="s">
        <v>736</v>
      </c>
      <c r="S47" s="62">
        <v>21.71</v>
      </c>
      <c r="T47" s="58">
        <f>(J47+K47+L47)+IF((VLOOKUP(Q47,MogulsDD!$A$1:$C$2000,3,FALSE)*(M47+O47)/2)&gt;3.75,3.75,VLOOKUP(Q47,MogulsDD!$A$1:$C$2000,3,FALSE)*(M47+O47)/2)+IF((VLOOKUP(R47,MogulsDD!$A$1:$C$2000,3,FALSE)*(N47+P47)/2)&gt;3.75,3.75,VLOOKUP(R47,MogulsDD!$A$1:$C$2000,3,FALSE)*(N47+P47)/2)+IF((18-12*S47/$J$5)&gt;7.5,7.5,IF((18-12*S47/$J$5)&lt;0,0,(18-12*S47/$J$5)))</f>
        <v>15.047421895006401</v>
      </c>
      <c r="U47" s="43"/>
      <c r="V47" s="121">
        <v>23</v>
      </c>
      <c r="W47" s="43"/>
      <c r="X47" s="43"/>
      <c r="Y47" s="43"/>
      <c r="Z47" s="43"/>
      <c r="AA47" s="43"/>
      <c r="AB47" s="43"/>
      <c r="AC47" s="43"/>
      <c r="AD47" s="43"/>
    </row>
    <row r="48" spans="1:30" ht="12.75" customHeight="1">
      <c r="A48" s="56">
        <f t="shared" si="1"/>
        <v>8</v>
      </c>
      <c r="B48" s="98">
        <v>92</v>
      </c>
      <c r="C48" s="58" t="s">
        <v>737</v>
      </c>
      <c r="D48" s="58" t="s">
        <v>738</v>
      </c>
      <c r="E48" s="58" t="s">
        <v>739</v>
      </c>
      <c r="F48" s="58" t="s">
        <v>740</v>
      </c>
      <c r="G48" s="58"/>
      <c r="H48" s="58" t="s">
        <v>741</v>
      </c>
      <c r="I48" s="60" t="s">
        <v>742</v>
      </c>
      <c r="J48" s="65">
        <v>2.2999999999999998</v>
      </c>
      <c r="K48" s="66">
        <v>2.5</v>
      </c>
      <c r="L48" s="66">
        <v>2.4</v>
      </c>
      <c r="M48" s="67">
        <v>1.7</v>
      </c>
      <c r="N48" s="67">
        <v>0.4</v>
      </c>
      <c r="O48" s="64">
        <v>1.5</v>
      </c>
      <c r="P48" s="64">
        <v>0.8</v>
      </c>
      <c r="Q48" s="64" t="s">
        <v>743</v>
      </c>
      <c r="R48" s="64" t="s">
        <v>744</v>
      </c>
      <c r="S48" s="62">
        <v>22.73</v>
      </c>
      <c r="T48" s="58">
        <f>(J48+K48+L48)+IF((VLOOKUP(Q48,MogulsDD!$A$1:$C$2000,3,FALSE)*(M48+O48)/2)&gt;3.75,3.75,VLOOKUP(Q48,MogulsDD!$A$1:$C$2000,3,FALSE)*(M48+O48)/2)+IF((VLOOKUP(R48,MogulsDD!$A$1:$C$2000,3,FALSE)*(N48+P48)/2)&gt;3.75,3.75,VLOOKUP(R48,MogulsDD!$A$1:$C$2000,3,FALSE)*(N48+P48)/2)+IF((18-12*S48/$J$5)&gt;7.5,7.5,IF((18-12*S48/$J$5)&lt;0,0,(18-12*S48/$J$5)))</f>
        <v>14.906514724711906</v>
      </c>
      <c r="U48" s="43"/>
      <c r="V48" s="43"/>
      <c r="W48" s="43"/>
      <c r="X48" s="43"/>
      <c r="Y48" s="43"/>
      <c r="Z48" s="43"/>
      <c r="AA48" s="43"/>
      <c r="AB48" s="43"/>
      <c r="AC48" s="43"/>
      <c r="AD48" s="43"/>
    </row>
    <row r="49" spans="1:30" ht="12.75" customHeight="1">
      <c r="A49" s="56">
        <f t="shared" si="1"/>
        <v>9</v>
      </c>
      <c r="B49" s="98">
        <v>95</v>
      </c>
      <c r="C49" s="58" t="s">
        <v>745</v>
      </c>
      <c r="D49" s="58" t="s">
        <v>746</v>
      </c>
      <c r="E49" s="58" t="s">
        <v>747</v>
      </c>
      <c r="F49" s="58" t="s">
        <v>748</v>
      </c>
      <c r="G49" s="58"/>
      <c r="H49" s="58" t="s">
        <v>749</v>
      </c>
      <c r="I49" s="60" t="s">
        <v>750</v>
      </c>
      <c r="J49" s="65">
        <v>1.7</v>
      </c>
      <c r="K49" s="66">
        <v>1.8</v>
      </c>
      <c r="L49" s="66">
        <v>2</v>
      </c>
      <c r="M49" s="67">
        <v>0.2</v>
      </c>
      <c r="N49" s="67">
        <v>0.9</v>
      </c>
      <c r="O49" s="64">
        <v>0.4</v>
      </c>
      <c r="P49" s="64">
        <v>1.1000000000000001</v>
      </c>
      <c r="Q49" s="64" t="s">
        <v>751</v>
      </c>
      <c r="R49" s="64" t="s">
        <v>752</v>
      </c>
      <c r="S49" s="62">
        <v>22.79</v>
      </c>
      <c r="T49" s="58">
        <f>(J49+K49+L49)+IF((VLOOKUP(Q49,MogulsDD!$A$1:$C$2000,3,FALSE)*(M49+O49)/2)&gt;3.75,3.75,VLOOKUP(Q49,MogulsDD!$A$1:$C$2000,3,FALSE)*(M49+O49)/2)+IF((VLOOKUP(R49,MogulsDD!$A$1:$C$2000,3,FALSE)*(N49+P49)/2)&gt;3.75,3.75,VLOOKUP(R49,MogulsDD!$A$1:$C$2000,3,FALSE)*(N49+P49)/2)+IF((18-12*S49/$J$5)&gt;7.5,7.5,IF((18-12*S49/$J$5)&lt;0,0,(18-12*S49/$J$5)))</f>
        <v>12.608784891165172</v>
      </c>
      <c r="U49" s="43"/>
      <c r="V49" s="43"/>
      <c r="W49" s="43"/>
      <c r="X49" s="43"/>
      <c r="Y49" s="43"/>
      <c r="Z49" s="43"/>
      <c r="AA49" s="43"/>
      <c r="AB49" s="43"/>
      <c r="AC49" s="43"/>
      <c r="AD49" s="43"/>
    </row>
    <row r="50" spans="1:30" ht="12.75" hidden="1" customHeight="1">
      <c r="A50" s="56">
        <f t="shared" si="1"/>
        <v>10</v>
      </c>
      <c r="B50" s="98"/>
      <c r="C50" s="58"/>
      <c r="D50" s="58"/>
      <c r="E50" s="58"/>
      <c r="F50" s="58"/>
      <c r="G50" s="58"/>
      <c r="H50" s="58"/>
      <c r="I50" s="60"/>
      <c r="J50" s="80"/>
      <c r="K50" s="81"/>
      <c r="L50" s="81"/>
      <c r="M50" s="82"/>
      <c r="N50" s="82"/>
      <c r="O50" s="78"/>
      <c r="P50" s="78"/>
      <c r="Q50" s="78" t="s">
        <v>753</v>
      </c>
      <c r="R50" s="78" t="s">
        <v>754</v>
      </c>
      <c r="S50" s="62">
        <v>9999</v>
      </c>
      <c r="T50" s="58">
        <f>(J50+K50+L50)+IF((VLOOKUP(Q50,MogulsDD!$A$1:$C$2000,3,FALSE)*(M50+O50)/2)&gt;3.75,3.75,VLOOKUP(Q50,MogulsDD!$A$1:$C$2000,3,FALSE)*(M50+O50)/2)+IF((VLOOKUP(R50,MogulsDD!$A$1:$C$2000,3,FALSE)*(N50+P50)/2)&gt;3.75,3.75,VLOOKUP(R50,MogulsDD!$A$1:$C$2000,3,FALSE)*(N50+P50)/2)+IF((18-12*S50/$J$5)&gt;7.5,7.5,IF((18-12*S50/$J$5)&lt;0,0,(18-12*S50/$J$5)))</f>
        <v>0</v>
      </c>
      <c r="U50" s="43"/>
      <c r="V50" s="43"/>
      <c r="W50" s="43"/>
      <c r="X50" s="43"/>
      <c r="Y50" s="43"/>
      <c r="Z50" s="43"/>
      <c r="AA50" s="43"/>
      <c r="AB50" s="43"/>
      <c r="AC50" s="43"/>
      <c r="AD50" s="43"/>
    </row>
    <row r="51" spans="1:30" ht="12.75" hidden="1" customHeight="1">
      <c r="A51" s="56">
        <f t="shared" si="1"/>
        <v>10</v>
      </c>
      <c r="B51" s="98"/>
      <c r="C51" s="58"/>
      <c r="D51" s="58"/>
      <c r="E51" s="58"/>
      <c r="F51" s="58"/>
      <c r="G51" s="58"/>
      <c r="H51" s="58"/>
      <c r="I51" s="60"/>
      <c r="J51" s="80"/>
      <c r="K51" s="81"/>
      <c r="L51" s="81"/>
      <c r="M51" s="82"/>
      <c r="N51" s="82"/>
      <c r="O51" s="78"/>
      <c r="P51" s="78"/>
      <c r="Q51" s="78" t="s">
        <v>755</v>
      </c>
      <c r="R51" s="78" t="s">
        <v>756</v>
      </c>
      <c r="S51" s="62">
        <v>9999</v>
      </c>
      <c r="T51" s="58">
        <f>(J51+K51+L51)+IF((VLOOKUP(Q51,MogulsDD!$A$1:$C$2000,3,FALSE)*(M51+O51)/2)&gt;3.75,3.75,VLOOKUP(Q51,MogulsDD!$A$1:$C$2000,3,FALSE)*(M51+O51)/2)+IF((VLOOKUP(R51,MogulsDD!$A$1:$C$2000,3,FALSE)*(N51+P51)/2)&gt;3.75,3.75,VLOOKUP(R51,MogulsDD!$A$1:$C$2000,3,FALSE)*(N51+P51)/2)+IF((18-12*S51/$J$5)&gt;7.5,7.5,IF((18-12*S51/$J$5)&lt;0,0,(18-12*S51/$J$5)))</f>
        <v>0</v>
      </c>
      <c r="U51" s="43"/>
      <c r="V51" s="43"/>
      <c r="W51" s="43"/>
      <c r="X51" s="43"/>
      <c r="Y51" s="43"/>
      <c r="Z51" s="43"/>
      <c r="AA51" s="43"/>
      <c r="AB51" s="43"/>
      <c r="AC51" s="43"/>
      <c r="AD51" s="43"/>
    </row>
    <row r="52" spans="1:30" ht="13.5" hidden="1" customHeight="1">
      <c r="A52" s="56">
        <f t="shared" si="1"/>
        <v>10</v>
      </c>
      <c r="B52" s="99"/>
      <c r="C52" s="69"/>
      <c r="D52" s="69"/>
      <c r="E52" s="69"/>
      <c r="F52" s="69"/>
      <c r="G52" s="69"/>
      <c r="H52" s="69"/>
      <c r="I52" s="70"/>
      <c r="J52" s="88"/>
      <c r="K52" s="89"/>
      <c r="L52" s="89"/>
      <c r="M52" s="90"/>
      <c r="N52" s="90"/>
      <c r="O52" s="120"/>
      <c r="P52" s="120"/>
      <c r="Q52" s="78" t="s">
        <v>757</v>
      </c>
      <c r="R52" s="78" t="s">
        <v>758</v>
      </c>
      <c r="S52" s="62">
        <v>9999</v>
      </c>
      <c r="T52" s="58">
        <f>(J52+K52+L52)+IF((VLOOKUP(Q52,MogulsDD!$A$1:$C$2000,3,FALSE)*(M52+O52)/2)&gt;3.75,3.75,VLOOKUP(Q52,MogulsDD!$A$1:$C$2000,3,FALSE)*(M52+O52)/2)+IF((VLOOKUP(R52,MogulsDD!$A$1:$C$2000,3,FALSE)*(N52+P52)/2)&gt;3.75,3.75,VLOOKUP(R52,MogulsDD!$A$1:$C$2000,3,FALSE)*(N52+P52)/2)+IF((18-12*S52/$J$5)&gt;7.5,7.5,IF((18-12*S52/$J$5)&lt;0,0,(18-12*S52/$J$5)))</f>
        <v>0</v>
      </c>
      <c r="U52" s="43"/>
      <c r="V52" s="43"/>
      <c r="W52" s="43"/>
      <c r="X52" s="43"/>
      <c r="Y52" s="43"/>
      <c r="Z52" s="43"/>
      <c r="AA52" s="43"/>
      <c r="AB52" s="43"/>
      <c r="AC52" s="43"/>
      <c r="AD52" s="43"/>
    </row>
    <row r="53" spans="1:30" ht="12.75" hidden="1" customHeight="1">
      <c r="A53" s="56">
        <f t="shared" si="1"/>
        <v>10</v>
      </c>
      <c r="B53" s="100"/>
      <c r="C53" s="101"/>
      <c r="D53" s="101"/>
      <c r="E53" s="101"/>
      <c r="F53" s="101"/>
      <c r="G53" s="101"/>
      <c r="H53" s="101"/>
      <c r="I53" s="103"/>
      <c r="J53" s="122"/>
      <c r="K53" s="123"/>
      <c r="L53" s="123"/>
      <c r="M53" s="124"/>
      <c r="N53" s="124"/>
      <c r="O53" s="125"/>
      <c r="P53" s="125"/>
      <c r="Q53" s="78" t="s">
        <v>759</v>
      </c>
      <c r="R53" s="78" t="s">
        <v>760</v>
      </c>
      <c r="S53" s="62">
        <v>9999</v>
      </c>
      <c r="T53" s="58">
        <f>(J53+K53+L53)+IF((VLOOKUP(Q53,MogulsDD!$A$1:$C$2000,3,FALSE)*(M53+O53)/2)&gt;3.75,3.75,VLOOKUP(Q53,MogulsDD!$A$1:$C$2000,3,FALSE)*(M53+O53)/2)+IF((VLOOKUP(R53,MogulsDD!$A$1:$C$2000,3,FALSE)*(N53+P53)/2)&gt;3.75,3.75,VLOOKUP(R53,MogulsDD!$A$1:$C$2000,3,FALSE)*(N53+P53)/2)+IF((18-12*S53/$J$5)&gt;7.5,7.5,IF((18-12*S53/$J$5)&lt;0,0,(18-12*S53/$J$5)))</f>
        <v>0</v>
      </c>
      <c r="U53" s="43"/>
      <c r="V53" s="43"/>
      <c r="W53" s="43"/>
      <c r="X53" s="43"/>
      <c r="Y53" s="43"/>
      <c r="Z53" s="43"/>
      <c r="AA53" s="43"/>
      <c r="AB53" s="43"/>
      <c r="AC53" s="43"/>
      <c r="AD53" s="43"/>
    </row>
    <row r="54" spans="1:30" ht="12.75" hidden="1" customHeight="1">
      <c r="A54" s="56">
        <f t="shared" si="1"/>
        <v>10</v>
      </c>
      <c r="B54" s="98"/>
      <c r="C54" s="58"/>
      <c r="D54" s="58"/>
      <c r="E54" s="58"/>
      <c r="F54" s="58"/>
      <c r="G54" s="58"/>
      <c r="H54" s="58"/>
      <c r="I54" s="60"/>
      <c r="J54" s="111"/>
      <c r="K54" s="81"/>
      <c r="L54" s="81"/>
      <c r="M54" s="82"/>
      <c r="N54" s="82"/>
      <c r="O54" s="78"/>
      <c r="P54" s="78"/>
      <c r="Q54" s="78" t="s">
        <v>761</v>
      </c>
      <c r="R54" s="78" t="s">
        <v>762</v>
      </c>
      <c r="S54" s="62">
        <v>9999</v>
      </c>
      <c r="T54" s="58">
        <f>(J54+K54+L54)+IF((VLOOKUP(Q54,MogulsDD!$A$1:$C$2000,3,FALSE)*(M54+O54)/2)&gt;3.75,3.75,VLOOKUP(Q54,MogulsDD!$A$1:$C$2000,3,FALSE)*(M54+O54)/2)+IF((VLOOKUP(R54,MogulsDD!$A$1:$C$2000,3,FALSE)*(N54+P54)/2)&gt;3.75,3.75,VLOOKUP(R54,MogulsDD!$A$1:$C$2000,3,FALSE)*(N54+P54)/2)+IF((18-12*S54/$J$5)&gt;7.5,7.5,IF((18-12*S54/$J$5)&lt;0,0,(18-12*S54/$J$5)))</f>
        <v>0</v>
      </c>
      <c r="U54" s="43"/>
      <c r="V54" s="43"/>
      <c r="W54" s="43"/>
      <c r="X54" s="43"/>
      <c r="Y54" s="43"/>
      <c r="Z54" s="43"/>
      <c r="AA54" s="43"/>
      <c r="AB54" s="43"/>
      <c r="AC54" s="43"/>
      <c r="AD54" s="43"/>
    </row>
    <row r="55" spans="1:30" ht="12.75" hidden="1" customHeight="1">
      <c r="A55" s="56">
        <f t="shared" si="1"/>
        <v>10</v>
      </c>
      <c r="B55" s="98"/>
      <c r="C55" s="58"/>
      <c r="D55" s="58"/>
      <c r="E55" s="58"/>
      <c r="F55" s="58"/>
      <c r="G55" s="58"/>
      <c r="H55" s="58"/>
      <c r="I55" s="60"/>
      <c r="J55" s="111"/>
      <c r="K55" s="81"/>
      <c r="L55" s="81"/>
      <c r="M55" s="82"/>
      <c r="N55" s="82"/>
      <c r="O55" s="78"/>
      <c r="P55" s="78"/>
      <c r="Q55" s="78" t="s">
        <v>763</v>
      </c>
      <c r="R55" s="78" t="s">
        <v>764</v>
      </c>
      <c r="S55" s="62">
        <v>9999</v>
      </c>
      <c r="T55" s="58">
        <f>(J55+K55+L55)+IF((VLOOKUP(Q55,MogulsDD!$A$1:$C$2000,3,FALSE)*(M55+O55)/2)&gt;3.75,3.75,VLOOKUP(Q55,MogulsDD!$A$1:$C$2000,3,FALSE)*(M55+O55)/2)+IF((VLOOKUP(R55,MogulsDD!$A$1:$C$2000,3,FALSE)*(N55+P55)/2)&gt;3.75,3.75,VLOOKUP(R55,MogulsDD!$A$1:$C$2000,3,FALSE)*(N55+P55)/2)+IF((18-12*S55/$J$5)&gt;7.5,7.5,IF((18-12*S55/$J$5)&lt;0,0,(18-12*S55/$J$5)))</f>
        <v>0</v>
      </c>
      <c r="U55" s="43"/>
      <c r="V55" s="43"/>
      <c r="W55" s="43"/>
      <c r="X55" s="43"/>
      <c r="Y55" s="43"/>
      <c r="Z55" s="43"/>
      <c r="AA55" s="43"/>
      <c r="AB55" s="43"/>
      <c r="AC55" s="43"/>
      <c r="AD55" s="43"/>
    </row>
    <row r="56" spans="1:30" ht="12.75" hidden="1" customHeight="1">
      <c r="A56" s="56">
        <f t="shared" si="1"/>
        <v>10</v>
      </c>
      <c r="B56" s="110"/>
      <c r="C56" s="58"/>
      <c r="D56" s="58"/>
      <c r="E56" s="58"/>
      <c r="F56" s="58"/>
      <c r="G56" s="58"/>
      <c r="H56" s="58"/>
      <c r="I56" s="60"/>
      <c r="J56" s="111"/>
      <c r="K56" s="81"/>
      <c r="L56" s="81"/>
      <c r="M56" s="82"/>
      <c r="N56" s="82"/>
      <c r="O56" s="78"/>
      <c r="P56" s="78"/>
      <c r="Q56" s="78" t="s">
        <v>765</v>
      </c>
      <c r="R56" s="78" t="s">
        <v>766</v>
      </c>
      <c r="S56" s="62">
        <v>9999</v>
      </c>
      <c r="T56" s="58">
        <f>(J56+K56+L56)+IF((VLOOKUP(Q56,MogulsDD!$A$1:$C$2000,3,FALSE)*(M56+O56)/2)&gt;3.75,3.75,VLOOKUP(Q56,MogulsDD!$A$1:$C$2000,3,FALSE)*(M56+O56)/2)+IF((VLOOKUP(R56,MogulsDD!$A$1:$C$2000,3,FALSE)*(N56+P56)/2)&gt;3.75,3.75,VLOOKUP(R56,MogulsDD!$A$1:$C$2000,3,FALSE)*(N56+P56)/2)+IF((18-12*S56/$J$5)&gt;7.5,7.5,IF((18-12*S56/$J$5)&lt;0,0,(18-12*S56/$J$5)))</f>
        <v>0</v>
      </c>
      <c r="U56" s="43"/>
      <c r="V56" s="43"/>
      <c r="W56" s="43"/>
      <c r="X56" s="43"/>
      <c r="Y56" s="43"/>
      <c r="Z56" s="43"/>
      <c r="AA56" s="43"/>
      <c r="AB56" s="43"/>
      <c r="AC56" s="43"/>
      <c r="AD56" s="43"/>
    </row>
    <row r="57" spans="1:30" ht="12.75" hidden="1" customHeight="1">
      <c r="A57" s="56">
        <f t="shared" si="1"/>
        <v>10</v>
      </c>
      <c r="B57" s="110"/>
      <c r="C57" s="58"/>
      <c r="D57" s="58"/>
      <c r="E57" s="58"/>
      <c r="F57" s="58"/>
      <c r="G57" s="58"/>
      <c r="H57" s="58"/>
      <c r="I57" s="60"/>
      <c r="J57" s="111"/>
      <c r="K57" s="81"/>
      <c r="L57" s="81"/>
      <c r="M57" s="82"/>
      <c r="N57" s="82"/>
      <c r="O57" s="78"/>
      <c r="P57" s="78"/>
      <c r="Q57" s="78" t="s">
        <v>767</v>
      </c>
      <c r="R57" s="78" t="s">
        <v>768</v>
      </c>
      <c r="S57" s="62">
        <v>9999</v>
      </c>
      <c r="T57" s="58">
        <f>(J57+K57+L57)+IF((VLOOKUP(Q57,MogulsDD!$A$1:$C$2000,3,FALSE)*(M57+O57)/2)&gt;3.75,3.75,VLOOKUP(Q57,MogulsDD!$A$1:$C$2000,3,FALSE)*(M57+O57)/2)+IF((VLOOKUP(R57,MogulsDD!$A$1:$C$2000,3,FALSE)*(N57+P57)/2)&gt;3.75,3.75,VLOOKUP(R57,MogulsDD!$A$1:$C$2000,3,FALSE)*(N57+P57)/2)+IF((18-12*S57/$J$5)&gt;7.5,7.5,IF((18-12*S57/$J$5)&lt;0,0,(18-12*S57/$J$5)))</f>
        <v>0</v>
      </c>
      <c r="U57" s="43"/>
      <c r="V57" s="43"/>
      <c r="W57" s="43"/>
      <c r="X57" s="43"/>
      <c r="Y57" s="43"/>
      <c r="Z57" s="43"/>
      <c r="AA57" s="43"/>
      <c r="AB57" s="43"/>
      <c r="AC57" s="43"/>
      <c r="AD57" s="43"/>
    </row>
    <row r="58" spans="1:30" ht="12.75" hidden="1" customHeight="1">
      <c r="A58" s="56">
        <f t="shared" si="1"/>
        <v>10</v>
      </c>
      <c r="B58" s="110"/>
      <c r="C58" s="58"/>
      <c r="D58" s="58"/>
      <c r="E58" s="58"/>
      <c r="F58" s="58"/>
      <c r="G58" s="58"/>
      <c r="H58" s="58"/>
      <c r="I58" s="60"/>
      <c r="J58" s="111"/>
      <c r="K58" s="81"/>
      <c r="L58" s="81"/>
      <c r="M58" s="82"/>
      <c r="N58" s="82"/>
      <c r="O58" s="78"/>
      <c r="P58" s="78"/>
      <c r="Q58" s="78" t="s">
        <v>769</v>
      </c>
      <c r="R58" s="78" t="s">
        <v>770</v>
      </c>
      <c r="S58" s="62">
        <v>9999</v>
      </c>
      <c r="T58" s="58">
        <f>(J58+K58+L58)+IF((VLOOKUP(Q58,MogulsDD!$A$1:$C$2000,3,FALSE)*(M58+O58)/2)&gt;3.75,3.75,VLOOKUP(Q58,MogulsDD!$A$1:$C$2000,3,FALSE)*(M58+O58)/2)+IF((VLOOKUP(R58,MogulsDD!$A$1:$C$2000,3,FALSE)*(N58+P58)/2)&gt;3.75,3.75,VLOOKUP(R58,MogulsDD!$A$1:$C$2000,3,FALSE)*(N58+P58)/2)+IF((18-12*S58/$J$5)&gt;7.5,7.5,IF((18-12*S58/$J$5)&lt;0,0,(18-12*S58/$J$5)))</f>
        <v>0</v>
      </c>
      <c r="U58" s="43"/>
      <c r="V58" s="43"/>
      <c r="W58" s="43"/>
      <c r="X58" s="43"/>
      <c r="Y58" s="43"/>
      <c r="Z58" s="43"/>
      <c r="AA58" s="43"/>
      <c r="AB58" s="43"/>
      <c r="AC58" s="43"/>
      <c r="AD58" s="43"/>
    </row>
    <row r="59" spans="1:30" ht="12.75" hidden="1" customHeight="1">
      <c r="A59" s="56">
        <f t="shared" si="1"/>
        <v>10</v>
      </c>
      <c r="B59" s="110"/>
      <c r="C59" s="58"/>
      <c r="D59" s="58"/>
      <c r="E59" s="58"/>
      <c r="F59" s="58"/>
      <c r="G59" s="58"/>
      <c r="H59" s="58"/>
      <c r="I59" s="60"/>
      <c r="J59" s="111"/>
      <c r="K59" s="81"/>
      <c r="L59" s="81"/>
      <c r="M59" s="82"/>
      <c r="N59" s="82"/>
      <c r="O59" s="78"/>
      <c r="P59" s="78"/>
      <c r="Q59" s="78" t="s">
        <v>771</v>
      </c>
      <c r="R59" s="78" t="s">
        <v>772</v>
      </c>
      <c r="S59" s="62">
        <v>9999</v>
      </c>
      <c r="T59" s="58">
        <f>(J59+K59+L59)+IF((VLOOKUP(Q59,MogulsDD!$A$1:$C$2000,3,FALSE)*(M59+O59)/2)&gt;3.75,3.75,VLOOKUP(Q59,MogulsDD!$A$1:$C$2000,3,FALSE)*(M59+O59)/2)+IF((VLOOKUP(R59,MogulsDD!$A$1:$C$2000,3,FALSE)*(N59+P59)/2)&gt;3.75,3.75,VLOOKUP(R59,MogulsDD!$A$1:$C$2000,3,FALSE)*(N59+P59)/2)+IF((18-12*S59/$J$5)&gt;7.5,7.5,IF((18-12*S59/$J$5)&lt;0,0,(18-12*S59/$J$5)))</f>
        <v>0</v>
      </c>
      <c r="U59" s="43"/>
      <c r="V59" s="43"/>
      <c r="W59" s="43"/>
      <c r="X59" s="43"/>
      <c r="Y59" s="43"/>
      <c r="Z59" s="43"/>
      <c r="AA59" s="43"/>
      <c r="AB59" s="43"/>
      <c r="AC59" s="43"/>
      <c r="AD59" s="43"/>
    </row>
    <row r="60" spans="1:30" ht="12.75" hidden="1" customHeight="1">
      <c r="A60" s="56">
        <f t="shared" si="1"/>
        <v>10</v>
      </c>
      <c r="B60" s="110"/>
      <c r="C60" s="58"/>
      <c r="D60" s="58"/>
      <c r="E60" s="58"/>
      <c r="F60" s="58"/>
      <c r="G60" s="58"/>
      <c r="H60" s="58"/>
      <c r="I60" s="60"/>
      <c r="J60" s="111"/>
      <c r="K60" s="81"/>
      <c r="L60" s="81"/>
      <c r="M60" s="82"/>
      <c r="N60" s="82"/>
      <c r="O60" s="78"/>
      <c r="P60" s="78"/>
      <c r="Q60" s="78" t="s">
        <v>773</v>
      </c>
      <c r="R60" s="78" t="s">
        <v>774</v>
      </c>
      <c r="S60" s="62">
        <v>9999</v>
      </c>
      <c r="T60" s="58">
        <f>(J60+K60+L60)+IF((VLOOKUP(Q60,MogulsDD!$A$1:$C$2000,3,FALSE)*(M60+O60)/2)&gt;3.75,3.75,VLOOKUP(Q60,MogulsDD!$A$1:$C$2000,3,FALSE)*(M60+O60)/2)+IF((VLOOKUP(R60,MogulsDD!$A$1:$C$2000,3,FALSE)*(N60+P60)/2)&gt;3.75,3.75,VLOOKUP(R60,MogulsDD!$A$1:$C$2000,3,FALSE)*(N60+P60)/2)+IF((18-12*S60/$J$5)&gt;7.5,7.5,IF((18-12*S60/$J$5)&lt;0,0,(18-12*S60/$J$5)))</f>
        <v>0</v>
      </c>
      <c r="U60" s="43"/>
      <c r="V60" s="43"/>
      <c r="W60" s="43"/>
      <c r="X60" s="43"/>
      <c r="Y60" s="43"/>
      <c r="Z60" s="43"/>
      <c r="AA60" s="43"/>
      <c r="AB60" s="43"/>
      <c r="AC60" s="43"/>
      <c r="AD60" s="43"/>
    </row>
    <row r="61" spans="1:30" ht="12.75" hidden="1" customHeight="1">
      <c r="A61" s="56">
        <f t="shared" si="1"/>
        <v>10</v>
      </c>
      <c r="B61" s="110"/>
      <c r="C61" s="58"/>
      <c r="D61" s="58"/>
      <c r="E61" s="58"/>
      <c r="F61" s="58"/>
      <c r="G61" s="58"/>
      <c r="H61" s="58"/>
      <c r="I61" s="60"/>
      <c r="J61" s="111"/>
      <c r="K61" s="81"/>
      <c r="L61" s="81"/>
      <c r="M61" s="82"/>
      <c r="N61" s="82"/>
      <c r="O61" s="78"/>
      <c r="P61" s="78"/>
      <c r="Q61" s="78" t="s">
        <v>775</v>
      </c>
      <c r="R61" s="78" t="s">
        <v>776</v>
      </c>
      <c r="S61" s="62">
        <v>9999</v>
      </c>
      <c r="T61" s="58">
        <f>(J61+K61+L61)+IF((VLOOKUP(Q61,MogulsDD!$A$1:$C$2000,3,FALSE)*(M61+O61)/2)&gt;3.75,3.75,VLOOKUP(Q61,MogulsDD!$A$1:$C$2000,3,FALSE)*(M61+O61)/2)+IF((VLOOKUP(R61,MogulsDD!$A$1:$C$2000,3,FALSE)*(N61+P61)/2)&gt;3.75,3.75,VLOOKUP(R61,MogulsDD!$A$1:$C$2000,3,FALSE)*(N61+P61)/2)+IF((18-12*S61/$J$5)&gt;7.5,7.5,IF((18-12*S61/$J$5)&lt;0,0,(18-12*S61/$J$5)))</f>
        <v>0</v>
      </c>
      <c r="U61" s="43"/>
      <c r="V61" s="43"/>
      <c r="W61" s="43"/>
      <c r="X61" s="43"/>
      <c r="Y61" s="43"/>
      <c r="Z61" s="43"/>
      <c r="AA61" s="43"/>
      <c r="AB61" s="43"/>
      <c r="AC61" s="43"/>
      <c r="AD61" s="43"/>
    </row>
    <row r="62" spans="1:30" ht="12.75" hidden="1" customHeight="1">
      <c r="A62" s="56">
        <f t="shared" si="1"/>
        <v>10</v>
      </c>
      <c r="B62" s="110"/>
      <c r="C62" s="58"/>
      <c r="D62" s="58"/>
      <c r="E62" s="58"/>
      <c r="F62" s="58"/>
      <c r="G62" s="58"/>
      <c r="H62" s="58"/>
      <c r="I62" s="60"/>
      <c r="J62" s="111"/>
      <c r="K62" s="81"/>
      <c r="L62" s="81"/>
      <c r="M62" s="82"/>
      <c r="N62" s="82"/>
      <c r="O62" s="78"/>
      <c r="P62" s="78"/>
      <c r="Q62" s="78" t="s">
        <v>777</v>
      </c>
      <c r="R62" s="78" t="s">
        <v>778</v>
      </c>
      <c r="S62" s="62">
        <v>9999</v>
      </c>
      <c r="T62" s="58">
        <f>(J62+K62+L62)+IF((VLOOKUP(Q62,MogulsDD!$A$1:$C$2000,3,FALSE)*(M62+O62)/2)&gt;3.75,3.75,VLOOKUP(Q62,MogulsDD!$A$1:$C$2000,3,FALSE)*(M62+O62)/2)+IF((VLOOKUP(R62,MogulsDD!$A$1:$C$2000,3,FALSE)*(N62+P62)/2)&gt;3.75,3.75,VLOOKUP(R62,MogulsDD!$A$1:$C$2000,3,FALSE)*(N62+P62)/2)+IF((18-12*S62/$J$5)&gt;7.5,7.5,IF((18-12*S62/$J$5)&lt;0,0,(18-12*S62/$J$5)))</f>
        <v>0</v>
      </c>
      <c r="U62" s="43"/>
      <c r="V62" s="43"/>
      <c r="W62" s="43"/>
      <c r="X62" s="43"/>
      <c r="Y62" s="43"/>
      <c r="Z62" s="43"/>
      <c r="AA62" s="43"/>
      <c r="AB62" s="43"/>
      <c r="AC62" s="43"/>
      <c r="AD62" s="43"/>
    </row>
    <row r="63" spans="1:30" ht="12.75" hidden="1" customHeight="1">
      <c r="A63" s="56">
        <f t="shared" si="1"/>
        <v>10</v>
      </c>
      <c r="B63" s="110"/>
      <c r="C63" s="58"/>
      <c r="D63" s="58"/>
      <c r="E63" s="58"/>
      <c r="F63" s="58"/>
      <c r="G63" s="58"/>
      <c r="H63" s="58"/>
      <c r="I63" s="60"/>
      <c r="J63" s="111"/>
      <c r="K63" s="81"/>
      <c r="L63" s="81"/>
      <c r="M63" s="82"/>
      <c r="N63" s="82"/>
      <c r="O63" s="78"/>
      <c r="P63" s="78"/>
      <c r="Q63" s="78" t="s">
        <v>779</v>
      </c>
      <c r="R63" s="78" t="s">
        <v>780</v>
      </c>
      <c r="S63" s="62">
        <v>9999</v>
      </c>
      <c r="T63" s="58">
        <f>(J63+K63+L63)+IF((VLOOKUP(Q63,MogulsDD!$A$1:$C$2000,3,FALSE)*(M63+O63)/2)&gt;3.75,3.75,VLOOKUP(Q63,MogulsDD!$A$1:$C$2000,3,FALSE)*(M63+O63)/2)+IF((VLOOKUP(R63,MogulsDD!$A$1:$C$2000,3,FALSE)*(N63+P63)/2)&gt;3.75,3.75,VLOOKUP(R63,MogulsDD!$A$1:$C$2000,3,FALSE)*(N63+P63)/2)+IF((18-12*S63/$J$5)&gt;7.5,7.5,IF((18-12*S63/$J$5)&lt;0,0,(18-12*S63/$J$5)))</f>
        <v>0</v>
      </c>
      <c r="U63" s="43"/>
      <c r="V63" s="43"/>
      <c r="W63" s="43"/>
      <c r="X63" s="43"/>
      <c r="Y63" s="43"/>
      <c r="Z63" s="43"/>
      <c r="AA63" s="43"/>
      <c r="AB63" s="43"/>
      <c r="AC63" s="43"/>
      <c r="AD63" s="43"/>
    </row>
    <row r="64" spans="1:30" ht="12.75" hidden="1" customHeight="1">
      <c r="A64" s="56">
        <f t="shared" si="1"/>
        <v>10</v>
      </c>
      <c r="B64" s="110"/>
      <c r="C64" s="58"/>
      <c r="D64" s="58"/>
      <c r="E64" s="58"/>
      <c r="F64" s="58"/>
      <c r="G64" s="58"/>
      <c r="H64" s="58"/>
      <c r="I64" s="60"/>
      <c r="J64" s="111"/>
      <c r="K64" s="81"/>
      <c r="L64" s="81"/>
      <c r="M64" s="82"/>
      <c r="N64" s="82"/>
      <c r="O64" s="78"/>
      <c r="P64" s="78"/>
      <c r="Q64" s="78" t="s">
        <v>781</v>
      </c>
      <c r="R64" s="78" t="s">
        <v>782</v>
      </c>
      <c r="S64" s="62">
        <v>9999</v>
      </c>
      <c r="T64" s="58">
        <f>(J64+K64+L64)+IF((VLOOKUP(Q64,MogulsDD!$A$1:$C$2000,3,FALSE)*(M64+O64)/2)&gt;3.75,3.75,VLOOKUP(Q64,MogulsDD!$A$1:$C$2000,3,FALSE)*(M64+O64)/2)+IF((VLOOKUP(R64,MogulsDD!$A$1:$C$2000,3,FALSE)*(N64+P64)/2)&gt;3.75,3.75,VLOOKUP(R64,MogulsDD!$A$1:$C$2000,3,FALSE)*(N64+P64)/2)+IF((18-12*S64/$J$5)&gt;7.5,7.5,IF((18-12*S64/$J$5)&lt;0,0,(18-12*S64/$J$5)))</f>
        <v>0</v>
      </c>
      <c r="U64" s="43"/>
      <c r="V64" s="43"/>
      <c r="W64" s="43"/>
      <c r="X64" s="43"/>
      <c r="Y64" s="43"/>
      <c r="Z64" s="43"/>
      <c r="AA64" s="43"/>
      <c r="AB64" s="43"/>
      <c r="AC64" s="43"/>
      <c r="AD64" s="43"/>
    </row>
    <row r="65" spans="1:30" ht="12.75" hidden="1" customHeight="1">
      <c r="A65" s="56">
        <f t="shared" si="1"/>
        <v>10</v>
      </c>
      <c r="B65" s="110"/>
      <c r="C65" s="58"/>
      <c r="D65" s="58"/>
      <c r="E65" s="58"/>
      <c r="F65" s="58"/>
      <c r="G65" s="58"/>
      <c r="H65" s="58"/>
      <c r="I65" s="60"/>
      <c r="J65" s="111"/>
      <c r="K65" s="81"/>
      <c r="L65" s="81"/>
      <c r="M65" s="82"/>
      <c r="N65" s="82"/>
      <c r="O65" s="78"/>
      <c r="P65" s="78"/>
      <c r="Q65" s="78" t="s">
        <v>783</v>
      </c>
      <c r="R65" s="78" t="s">
        <v>784</v>
      </c>
      <c r="S65" s="62">
        <v>9999</v>
      </c>
      <c r="T65" s="58">
        <f>(J65+K65+L65)+IF((VLOOKUP(Q65,MogulsDD!$A$1:$C$2000,3,FALSE)*(M65+O65)/2)&gt;3.75,3.75,VLOOKUP(Q65,MogulsDD!$A$1:$C$2000,3,FALSE)*(M65+O65)/2)+IF((VLOOKUP(R65,MogulsDD!$A$1:$C$2000,3,FALSE)*(N65+P65)/2)&gt;3.75,3.75,VLOOKUP(R65,MogulsDD!$A$1:$C$2000,3,FALSE)*(N65+P65)/2)+IF((18-12*S65/$J$5)&gt;7.5,7.5,IF((18-12*S65/$J$5)&lt;0,0,(18-12*S65/$J$5)))</f>
        <v>0</v>
      </c>
      <c r="U65" s="43"/>
      <c r="V65" s="43"/>
      <c r="W65" s="43"/>
      <c r="X65" s="43"/>
      <c r="Y65" s="43"/>
      <c r="Z65" s="43"/>
      <c r="AA65" s="43"/>
      <c r="AB65" s="43"/>
      <c r="AC65" s="43"/>
      <c r="AD65" s="43"/>
    </row>
    <row r="66" spans="1:30" ht="12.75" hidden="1" customHeight="1">
      <c r="A66" s="56">
        <f t="shared" si="1"/>
        <v>10</v>
      </c>
      <c r="B66" s="110"/>
      <c r="C66" s="58"/>
      <c r="D66" s="58"/>
      <c r="E66" s="58"/>
      <c r="F66" s="58"/>
      <c r="G66" s="58"/>
      <c r="H66" s="58"/>
      <c r="I66" s="60"/>
      <c r="J66" s="111"/>
      <c r="K66" s="81"/>
      <c r="L66" s="81"/>
      <c r="M66" s="82"/>
      <c r="N66" s="82"/>
      <c r="O66" s="78"/>
      <c r="P66" s="78"/>
      <c r="Q66" s="78" t="s">
        <v>785</v>
      </c>
      <c r="R66" s="78" t="s">
        <v>786</v>
      </c>
      <c r="S66" s="62">
        <v>9999</v>
      </c>
      <c r="T66" s="58">
        <f>(J66+K66+L66)+IF((VLOOKUP(Q66,MogulsDD!$A$1:$C$2000,3,FALSE)*(M66+O66)/2)&gt;3.75,3.75,VLOOKUP(Q66,MogulsDD!$A$1:$C$2000,3,FALSE)*(M66+O66)/2)+IF((VLOOKUP(R66,MogulsDD!$A$1:$C$2000,3,FALSE)*(N66+P66)/2)&gt;3.75,3.75,VLOOKUP(R66,MogulsDD!$A$1:$C$2000,3,FALSE)*(N66+P66)/2)+IF((18-12*S66/$J$5)&gt;7.5,7.5,IF((18-12*S66/$J$5)&lt;0,0,(18-12*S66/$J$5)))</f>
        <v>0</v>
      </c>
      <c r="U66" s="43"/>
      <c r="V66" s="43"/>
      <c r="W66" s="43"/>
      <c r="X66" s="43"/>
      <c r="Y66" s="43"/>
      <c r="Z66" s="43"/>
      <c r="AA66" s="43"/>
      <c r="AB66" s="43"/>
      <c r="AC66" s="43"/>
      <c r="AD66" s="43"/>
    </row>
    <row r="67" spans="1:30" ht="12.75" hidden="1" customHeight="1">
      <c r="A67" s="56">
        <f t="shared" si="1"/>
        <v>10</v>
      </c>
      <c r="B67" s="110"/>
      <c r="C67" s="58"/>
      <c r="D67" s="58"/>
      <c r="E67" s="58"/>
      <c r="F67" s="58"/>
      <c r="G67" s="58"/>
      <c r="H67" s="58"/>
      <c r="I67" s="60"/>
      <c r="J67" s="111"/>
      <c r="K67" s="81"/>
      <c r="L67" s="81"/>
      <c r="M67" s="82"/>
      <c r="N67" s="82"/>
      <c r="O67" s="78"/>
      <c r="P67" s="78"/>
      <c r="Q67" s="78" t="s">
        <v>787</v>
      </c>
      <c r="R67" s="78" t="s">
        <v>788</v>
      </c>
      <c r="S67" s="62">
        <v>9999</v>
      </c>
      <c r="T67" s="58">
        <f>(J67+K67+L67)+IF((VLOOKUP(Q67,MogulsDD!$A$1:$C$2000,3,FALSE)*(M67+O67)/2)&gt;3.75,3.75,VLOOKUP(Q67,MogulsDD!$A$1:$C$2000,3,FALSE)*(M67+O67)/2)+IF((VLOOKUP(R67,MogulsDD!$A$1:$C$2000,3,FALSE)*(N67+P67)/2)&gt;3.75,3.75,VLOOKUP(R67,MogulsDD!$A$1:$C$2000,3,FALSE)*(N67+P67)/2)+IF((18-12*S67/$J$5)&gt;7.5,7.5,IF((18-12*S67/$J$5)&lt;0,0,(18-12*S67/$J$5)))</f>
        <v>0</v>
      </c>
      <c r="U67" s="43"/>
      <c r="V67" s="43"/>
      <c r="W67" s="43"/>
      <c r="X67" s="43"/>
      <c r="Y67" s="43"/>
      <c r="Z67" s="43"/>
      <c r="AA67" s="43"/>
      <c r="AB67" s="43"/>
      <c r="AC67" s="43"/>
      <c r="AD67" s="43"/>
    </row>
    <row r="68" spans="1:30" ht="12.75" hidden="1" customHeight="1">
      <c r="A68" s="56">
        <f t="shared" si="1"/>
        <v>10</v>
      </c>
      <c r="B68" s="110"/>
      <c r="C68" s="58"/>
      <c r="D68" s="58"/>
      <c r="E68" s="58"/>
      <c r="F68" s="58"/>
      <c r="G68" s="58"/>
      <c r="H68" s="58"/>
      <c r="I68" s="60"/>
      <c r="J68" s="111"/>
      <c r="K68" s="81"/>
      <c r="L68" s="81"/>
      <c r="M68" s="82"/>
      <c r="N68" s="82"/>
      <c r="O68" s="78"/>
      <c r="P68" s="78"/>
      <c r="Q68" s="78" t="s">
        <v>789</v>
      </c>
      <c r="R68" s="78" t="s">
        <v>790</v>
      </c>
      <c r="S68" s="62">
        <v>9999</v>
      </c>
      <c r="T68" s="58">
        <f>(J68+K68+L68)+IF((VLOOKUP(Q68,MogulsDD!$A$1:$C$2000,3,FALSE)*(M68+O68)/2)&gt;3.75,3.75,VLOOKUP(Q68,MogulsDD!$A$1:$C$2000,3,FALSE)*(M68+O68)/2)+IF((VLOOKUP(R68,MogulsDD!$A$1:$C$2000,3,FALSE)*(N68+P68)/2)&gt;3.75,3.75,VLOOKUP(R68,MogulsDD!$A$1:$C$2000,3,FALSE)*(N68+P68)/2)+IF((18-12*S68/$J$5)&gt;7.5,7.5,IF((18-12*S68/$J$5)&lt;0,0,(18-12*S68/$J$5)))</f>
        <v>0</v>
      </c>
      <c r="U68" s="43"/>
      <c r="V68" s="43"/>
      <c r="W68" s="43"/>
      <c r="X68" s="43"/>
      <c r="Y68" s="43"/>
      <c r="Z68" s="43"/>
      <c r="AA68" s="43"/>
      <c r="AB68" s="43"/>
      <c r="AC68" s="43"/>
      <c r="AD68" s="43"/>
    </row>
    <row r="69" spans="1:30" ht="12.75" hidden="1" customHeight="1">
      <c r="A69" s="56">
        <f t="shared" si="1"/>
        <v>10</v>
      </c>
      <c r="B69" s="110"/>
      <c r="C69" s="58"/>
      <c r="D69" s="58"/>
      <c r="E69" s="58"/>
      <c r="F69" s="58"/>
      <c r="G69" s="58"/>
      <c r="H69" s="58"/>
      <c r="I69" s="60"/>
      <c r="J69" s="111"/>
      <c r="K69" s="81"/>
      <c r="L69" s="81"/>
      <c r="M69" s="82"/>
      <c r="N69" s="82"/>
      <c r="O69" s="78"/>
      <c r="P69" s="78"/>
      <c r="Q69" s="78" t="s">
        <v>791</v>
      </c>
      <c r="R69" s="78" t="s">
        <v>792</v>
      </c>
      <c r="S69" s="62">
        <v>9999</v>
      </c>
      <c r="T69" s="58">
        <f>(J69+K69+L69)+IF((VLOOKUP(Q69,MogulsDD!$A$1:$C$2000,3,FALSE)*(M69+O69)/2)&gt;3.75,3.75,VLOOKUP(Q69,MogulsDD!$A$1:$C$2000,3,FALSE)*(M69+O69)/2)+IF((VLOOKUP(R69,MogulsDD!$A$1:$C$2000,3,FALSE)*(N69+P69)/2)&gt;3.75,3.75,VLOOKUP(R69,MogulsDD!$A$1:$C$2000,3,FALSE)*(N69+P69)/2)+IF((18-12*S69/$J$5)&gt;7.5,7.5,IF((18-12*S69/$J$5)&lt;0,0,(18-12*S69/$J$5)))</f>
        <v>0</v>
      </c>
      <c r="U69" s="43"/>
      <c r="V69" s="43"/>
      <c r="W69" s="43"/>
      <c r="X69" s="43"/>
      <c r="Y69" s="43"/>
      <c r="Z69" s="43"/>
      <c r="AA69" s="43"/>
      <c r="AB69" s="43"/>
      <c r="AC69" s="43"/>
      <c r="AD69" s="43"/>
    </row>
    <row r="70" spans="1:30" ht="12.75" hidden="1" customHeight="1">
      <c r="A70" s="56">
        <f t="shared" si="1"/>
        <v>10</v>
      </c>
      <c r="B70" s="110"/>
      <c r="C70" s="58"/>
      <c r="D70" s="58"/>
      <c r="E70" s="58"/>
      <c r="F70" s="58"/>
      <c r="G70" s="58"/>
      <c r="H70" s="58"/>
      <c r="I70" s="60"/>
      <c r="J70" s="111"/>
      <c r="K70" s="81"/>
      <c r="L70" s="81"/>
      <c r="M70" s="82"/>
      <c r="N70" s="82"/>
      <c r="O70" s="78"/>
      <c r="P70" s="78"/>
      <c r="Q70" s="78" t="s">
        <v>793</v>
      </c>
      <c r="R70" s="78" t="s">
        <v>794</v>
      </c>
      <c r="S70" s="62">
        <v>9999</v>
      </c>
      <c r="T70" s="58">
        <f>(J70+K70+L70)+IF((VLOOKUP(Q70,MogulsDD!$A$1:$C$2000,3,FALSE)*(M70+O70)/2)&gt;3.75,3.75,VLOOKUP(Q70,MogulsDD!$A$1:$C$2000,3,FALSE)*(M70+O70)/2)+IF((VLOOKUP(R70,MogulsDD!$A$1:$C$2000,3,FALSE)*(N70+P70)/2)&gt;3.75,3.75,VLOOKUP(R70,MogulsDD!$A$1:$C$2000,3,FALSE)*(N70+P70)/2)+IF((18-12*S70/$J$5)&gt;7.5,7.5,IF((18-12*S70/$J$5)&lt;0,0,(18-12*S70/$J$5)))</f>
        <v>0</v>
      </c>
      <c r="U70" s="43"/>
      <c r="V70" s="43"/>
      <c r="W70" s="43"/>
      <c r="X70" s="43"/>
      <c r="Y70" s="43"/>
      <c r="Z70" s="43"/>
      <c r="AA70" s="43"/>
      <c r="AB70" s="43"/>
      <c r="AC70" s="43"/>
      <c r="AD70" s="43"/>
    </row>
    <row r="71" spans="1:30" ht="12.75" hidden="1" customHeight="1">
      <c r="A71" s="56">
        <f t="shared" si="1"/>
        <v>10</v>
      </c>
      <c r="B71" s="110"/>
      <c r="C71" s="58"/>
      <c r="D71" s="58"/>
      <c r="E71" s="58"/>
      <c r="F71" s="58"/>
      <c r="G71" s="58"/>
      <c r="H71" s="58"/>
      <c r="I71" s="60"/>
      <c r="J71" s="111"/>
      <c r="K71" s="81"/>
      <c r="L71" s="81"/>
      <c r="M71" s="82"/>
      <c r="N71" s="82"/>
      <c r="O71" s="78"/>
      <c r="P71" s="78"/>
      <c r="Q71" s="78" t="s">
        <v>795</v>
      </c>
      <c r="R71" s="78" t="s">
        <v>796</v>
      </c>
      <c r="S71" s="62">
        <v>9999</v>
      </c>
      <c r="T71" s="58">
        <f>(J71+K71+L71)+IF((VLOOKUP(Q71,MogulsDD!$A$1:$C$2000,3,FALSE)*(M71+O71)/2)&gt;3.75,3.75,VLOOKUP(Q71,MogulsDD!$A$1:$C$2000,3,FALSE)*(M71+O71)/2)+IF((VLOOKUP(R71,MogulsDD!$A$1:$C$2000,3,FALSE)*(N71+P71)/2)&gt;3.75,3.75,VLOOKUP(R71,MogulsDD!$A$1:$C$2000,3,FALSE)*(N71+P71)/2)+IF((18-12*S71/$J$5)&gt;7.5,7.5,IF((18-12*S71/$J$5)&lt;0,0,(18-12*S71/$J$5)))</f>
        <v>0</v>
      </c>
      <c r="U71" s="43"/>
      <c r="V71" s="43"/>
      <c r="W71" s="43"/>
      <c r="X71" s="43"/>
      <c r="Y71" s="43"/>
      <c r="Z71" s="43"/>
      <c r="AA71" s="43"/>
      <c r="AB71" s="43"/>
      <c r="AC71" s="43"/>
      <c r="AD71" s="43"/>
    </row>
    <row r="72" spans="1:30" ht="12.75" hidden="1" customHeight="1">
      <c r="A72" s="56">
        <f t="shared" si="1"/>
        <v>10</v>
      </c>
      <c r="B72" s="110"/>
      <c r="C72" s="58"/>
      <c r="D72" s="58"/>
      <c r="E72" s="58"/>
      <c r="F72" s="58"/>
      <c r="G72" s="58"/>
      <c r="H72" s="58"/>
      <c r="I72" s="60"/>
      <c r="J72" s="111"/>
      <c r="K72" s="81"/>
      <c r="L72" s="81"/>
      <c r="M72" s="82"/>
      <c r="N72" s="82"/>
      <c r="O72" s="78"/>
      <c r="P72" s="78"/>
      <c r="Q72" s="78" t="s">
        <v>797</v>
      </c>
      <c r="R72" s="78" t="s">
        <v>798</v>
      </c>
      <c r="S72" s="62">
        <v>9999</v>
      </c>
      <c r="T72" s="58">
        <f>(J72+K72+L72)+IF((VLOOKUP(Q72,MogulsDD!$A$1:$C$2000,3,FALSE)*(M72+O72)/2)&gt;3.75,3.75,VLOOKUP(Q72,MogulsDD!$A$1:$C$2000,3,FALSE)*(M72+O72)/2)+IF((VLOOKUP(R72,MogulsDD!$A$1:$C$2000,3,FALSE)*(N72+P72)/2)&gt;3.75,3.75,VLOOKUP(R72,MogulsDD!$A$1:$C$2000,3,FALSE)*(N72+P72)/2)+IF((18-12*S72/$J$5)&gt;7.5,7.5,IF((18-12*S72/$J$5)&lt;0,0,(18-12*S72/$J$5)))</f>
        <v>0</v>
      </c>
      <c r="U72" s="43"/>
      <c r="V72" s="43"/>
      <c r="W72" s="43"/>
      <c r="X72" s="43"/>
      <c r="Y72" s="43"/>
      <c r="Z72" s="43"/>
      <c r="AA72" s="43"/>
      <c r="AB72" s="43"/>
      <c r="AC72" s="43"/>
      <c r="AD72" s="43"/>
    </row>
    <row r="73" spans="1:30" ht="12.75" hidden="1" customHeight="1">
      <c r="A73" s="56">
        <f t="shared" ref="A73:A104" si="2">RANK(T73,$T$41:$T$140,0)</f>
        <v>10</v>
      </c>
      <c r="B73" s="110"/>
      <c r="C73" s="58"/>
      <c r="D73" s="58"/>
      <c r="E73" s="58"/>
      <c r="F73" s="58"/>
      <c r="G73" s="58"/>
      <c r="H73" s="58"/>
      <c r="I73" s="60"/>
      <c r="J73" s="111"/>
      <c r="K73" s="81"/>
      <c r="L73" s="81"/>
      <c r="M73" s="82"/>
      <c r="N73" s="82"/>
      <c r="O73" s="78"/>
      <c r="P73" s="78"/>
      <c r="Q73" s="78" t="s">
        <v>799</v>
      </c>
      <c r="R73" s="78" t="s">
        <v>800</v>
      </c>
      <c r="S73" s="62">
        <v>9999</v>
      </c>
      <c r="T73" s="58">
        <f>(J73+K73+L73)+IF((VLOOKUP(Q73,MogulsDD!$A$1:$C$2000,3,FALSE)*(M73+O73)/2)&gt;3.75,3.75,VLOOKUP(Q73,MogulsDD!$A$1:$C$2000,3,FALSE)*(M73+O73)/2)+IF((VLOOKUP(R73,MogulsDD!$A$1:$C$2000,3,FALSE)*(N73+P73)/2)&gt;3.75,3.75,VLOOKUP(R73,MogulsDD!$A$1:$C$2000,3,FALSE)*(N73+P73)/2)+IF((18-12*S73/$J$5)&gt;7.5,7.5,IF((18-12*S73/$J$5)&lt;0,0,(18-12*S73/$J$5)))</f>
        <v>0</v>
      </c>
      <c r="U73" s="43"/>
      <c r="V73" s="43"/>
      <c r="W73" s="43"/>
      <c r="X73" s="43"/>
      <c r="Y73" s="43"/>
      <c r="Z73" s="43"/>
      <c r="AA73" s="43"/>
      <c r="AB73" s="43"/>
      <c r="AC73" s="43"/>
      <c r="AD73" s="43"/>
    </row>
    <row r="74" spans="1:30" ht="12.75" hidden="1" customHeight="1">
      <c r="A74" s="56">
        <f t="shared" si="2"/>
        <v>10</v>
      </c>
      <c r="B74" s="110"/>
      <c r="C74" s="58"/>
      <c r="D74" s="58"/>
      <c r="E74" s="58"/>
      <c r="F74" s="58"/>
      <c r="G74" s="58"/>
      <c r="H74" s="58"/>
      <c r="I74" s="60"/>
      <c r="J74" s="111"/>
      <c r="K74" s="81"/>
      <c r="L74" s="81"/>
      <c r="M74" s="82"/>
      <c r="N74" s="82"/>
      <c r="O74" s="78"/>
      <c r="P74" s="78"/>
      <c r="Q74" s="78" t="s">
        <v>801</v>
      </c>
      <c r="R74" s="78" t="s">
        <v>802</v>
      </c>
      <c r="S74" s="62">
        <v>9999</v>
      </c>
      <c r="T74" s="58">
        <f>(J74+K74+L74)+IF((VLOOKUP(Q74,MogulsDD!$A$1:$C$2000,3,FALSE)*(M74+O74)/2)&gt;3.75,3.75,VLOOKUP(Q74,MogulsDD!$A$1:$C$2000,3,FALSE)*(M74+O74)/2)+IF((VLOOKUP(R74,MogulsDD!$A$1:$C$2000,3,FALSE)*(N74+P74)/2)&gt;3.75,3.75,VLOOKUP(R74,MogulsDD!$A$1:$C$2000,3,FALSE)*(N74+P74)/2)+IF((18-12*S74/$J$5)&gt;7.5,7.5,IF((18-12*S74/$J$5)&lt;0,0,(18-12*S74/$J$5)))</f>
        <v>0</v>
      </c>
      <c r="U74" s="43"/>
      <c r="V74" s="43"/>
      <c r="W74" s="43"/>
      <c r="X74" s="43"/>
      <c r="Y74" s="43"/>
      <c r="Z74" s="43"/>
      <c r="AA74" s="43"/>
      <c r="AB74" s="43"/>
      <c r="AC74" s="43"/>
      <c r="AD74" s="43"/>
    </row>
    <row r="75" spans="1:30" ht="12.75" hidden="1" customHeight="1">
      <c r="A75" s="56">
        <f t="shared" si="2"/>
        <v>10</v>
      </c>
      <c r="B75" s="110"/>
      <c r="C75" s="58"/>
      <c r="D75" s="58"/>
      <c r="E75" s="58"/>
      <c r="F75" s="58"/>
      <c r="G75" s="58"/>
      <c r="H75" s="58"/>
      <c r="I75" s="60"/>
      <c r="J75" s="112"/>
      <c r="K75" s="81"/>
      <c r="L75" s="81"/>
      <c r="M75" s="82"/>
      <c r="N75" s="113"/>
      <c r="O75" s="114"/>
      <c r="P75" s="114"/>
      <c r="Q75" s="78" t="s">
        <v>803</v>
      </c>
      <c r="R75" s="78" t="s">
        <v>804</v>
      </c>
      <c r="S75" s="62">
        <v>9999</v>
      </c>
      <c r="T75" s="58">
        <f>(J75+K75+L75)+IF((VLOOKUP(Q75,MogulsDD!$A$1:$C$2000,3,FALSE)*(M75+O75)/2)&gt;3.75,3.75,VLOOKUP(Q75,MogulsDD!$A$1:$C$2000,3,FALSE)*(M75+O75)/2)+IF((VLOOKUP(R75,MogulsDD!$A$1:$C$2000,3,FALSE)*(N75+P75)/2)&gt;3.75,3.75,VLOOKUP(R75,MogulsDD!$A$1:$C$2000,3,FALSE)*(N75+P75)/2)+IF((18-12*S75/$J$5)&gt;7.5,7.5,IF((18-12*S75/$J$5)&lt;0,0,(18-12*S75/$J$5)))</f>
        <v>0</v>
      </c>
      <c r="U75" s="43"/>
      <c r="V75" s="43"/>
      <c r="W75" s="43"/>
      <c r="X75" s="43"/>
      <c r="Y75" s="43"/>
      <c r="Z75" s="43"/>
      <c r="AA75" s="43"/>
      <c r="AB75" s="43"/>
      <c r="AC75" s="43"/>
      <c r="AD75" s="43"/>
    </row>
    <row r="76" spans="1:30" ht="12.75" hidden="1" customHeight="1">
      <c r="A76" s="56">
        <f t="shared" si="2"/>
        <v>10</v>
      </c>
      <c r="B76" s="110"/>
      <c r="C76" s="58"/>
      <c r="D76" s="58"/>
      <c r="E76" s="58"/>
      <c r="F76" s="58"/>
      <c r="G76" s="58"/>
      <c r="H76" s="58"/>
      <c r="I76" s="60"/>
      <c r="J76" s="111"/>
      <c r="K76" s="81"/>
      <c r="L76" s="81"/>
      <c r="M76" s="82"/>
      <c r="N76" s="82"/>
      <c r="O76" s="78"/>
      <c r="P76" s="78"/>
      <c r="Q76" s="78" t="s">
        <v>805</v>
      </c>
      <c r="R76" s="78" t="s">
        <v>806</v>
      </c>
      <c r="S76" s="62">
        <v>9999</v>
      </c>
      <c r="T76" s="58">
        <f>(J76+K76+L76)+IF((VLOOKUP(Q76,MogulsDD!$A$1:$C$2000,3,FALSE)*(M76+O76)/2)&gt;3.75,3.75,VLOOKUP(Q76,MogulsDD!$A$1:$C$2000,3,FALSE)*(M76+O76)/2)+IF((VLOOKUP(R76,MogulsDD!$A$1:$C$2000,3,FALSE)*(N76+P76)/2)&gt;3.75,3.75,VLOOKUP(R76,MogulsDD!$A$1:$C$2000,3,FALSE)*(N76+P76)/2)+IF((18-12*S76/$J$5)&gt;7.5,7.5,IF((18-12*S76/$J$5)&lt;0,0,(18-12*S76/$J$5)))</f>
        <v>0</v>
      </c>
      <c r="U76" s="43"/>
      <c r="V76" s="43"/>
      <c r="W76" s="43"/>
      <c r="X76" s="43"/>
      <c r="Y76" s="43"/>
      <c r="Z76" s="43"/>
      <c r="AA76" s="43"/>
      <c r="AB76" s="43"/>
      <c r="AC76" s="43"/>
      <c r="AD76" s="43"/>
    </row>
    <row r="77" spans="1:30" ht="12.75" hidden="1" customHeight="1">
      <c r="A77" s="56">
        <f t="shared" si="2"/>
        <v>10</v>
      </c>
      <c r="B77" s="110"/>
      <c r="C77" s="58"/>
      <c r="D77" s="58"/>
      <c r="E77" s="58"/>
      <c r="F77" s="58"/>
      <c r="G77" s="58"/>
      <c r="H77" s="58"/>
      <c r="I77" s="60"/>
      <c r="J77" s="111"/>
      <c r="K77" s="81"/>
      <c r="L77" s="81"/>
      <c r="M77" s="82"/>
      <c r="N77" s="82"/>
      <c r="O77" s="78"/>
      <c r="P77" s="78"/>
      <c r="Q77" s="78" t="s">
        <v>807</v>
      </c>
      <c r="R77" s="78" t="s">
        <v>808</v>
      </c>
      <c r="S77" s="62">
        <v>9999</v>
      </c>
      <c r="T77" s="58">
        <f>(J77+K77+L77)+IF((VLOOKUP(Q77,MogulsDD!$A$1:$C$2000,3,FALSE)*(M77+O77)/2)&gt;3.75,3.75,VLOOKUP(Q77,MogulsDD!$A$1:$C$2000,3,FALSE)*(M77+O77)/2)+IF((VLOOKUP(R77,MogulsDD!$A$1:$C$2000,3,FALSE)*(N77+P77)/2)&gt;3.75,3.75,VLOOKUP(R77,MogulsDD!$A$1:$C$2000,3,FALSE)*(N77+P77)/2)+IF((18-12*S77/$J$5)&gt;7.5,7.5,IF((18-12*S77/$J$5)&lt;0,0,(18-12*S77/$J$5)))</f>
        <v>0</v>
      </c>
      <c r="U77" s="43"/>
      <c r="V77" s="43"/>
      <c r="W77" s="43"/>
      <c r="X77" s="43"/>
      <c r="Y77" s="43"/>
      <c r="Z77" s="43"/>
      <c r="AA77" s="43"/>
      <c r="AB77" s="43"/>
      <c r="AC77" s="43"/>
      <c r="AD77" s="43"/>
    </row>
    <row r="78" spans="1:30" ht="12.75" hidden="1" customHeight="1">
      <c r="A78" s="56">
        <f t="shared" si="2"/>
        <v>10</v>
      </c>
      <c r="B78" s="110"/>
      <c r="C78" s="58"/>
      <c r="D78" s="58"/>
      <c r="E78" s="58"/>
      <c r="F78" s="58"/>
      <c r="G78" s="58"/>
      <c r="H78" s="58"/>
      <c r="I78" s="60"/>
      <c r="J78" s="111"/>
      <c r="K78" s="81"/>
      <c r="L78" s="81"/>
      <c r="M78" s="82"/>
      <c r="N78" s="82"/>
      <c r="O78" s="78"/>
      <c r="P78" s="78"/>
      <c r="Q78" s="78" t="s">
        <v>809</v>
      </c>
      <c r="R78" s="78" t="s">
        <v>810</v>
      </c>
      <c r="S78" s="62">
        <v>9999</v>
      </c>
      <c r="T78" s="58">
        <f>(J78+K78+L78)+IF((VLOOKUP(Q78,MogulsDD!$A$1:$C$2000,3,FALSE)*(M78+O78)/2)&gt;3.75,3.75,VLOOKUP(Q78,MogulsDD!$A$1:$C$2000,3,FALSE)*(M78+O78)/2)+IF((VLOOKUP(R78,MogulsDD!$A$1:$C$2000,3,FALSE)*(N78+P78)/2)&gt;3.75,3.75,VLOOKUP(R78,MogulsDD!$A$1:$C$2000,3,FALSE)*(N78+P78)/2)+IF((18-12*S78/$J$5)&gt;7.5,7.5,IF((18-12*S78/$J$5)&lt;0,0,(18-12*S78/$J$5)))</f>
        <v>0</v>
      </c>
      <c r="U78" s="43"/>
      <c r="V78" s="43"/>
      <c r="W78" s="43"/>
      <c r="X78" s="43"/>
      <c r="Y78" s="43"/>
      <c r="Z78" s="43"/>
      <c r="AA78" s="43"/>
      <c r="AB78" s="43"/>
      <c r="AC78" s="43"/>
      <c r="AD78" s="43"/>
    </row>
    <row r="79" spans="1:30" ht="12.75" hidden="1" customHeight="1">
      <c r="A79" s="56">
        <f t="shared" si="2"/>
        <v>10</v>
      </c>
      <c r="B79" s="110"/>
      <c r="C79" s="58"/>
      <c r="D79" s="58"/>
      <c r="E79" s="58"/>
      <c r="F79" s="58"/>
      <c r="G79" s="58"/>
      <c r="H79" s="58"/>
      <c r="I79" s="60"/>
      <c r="J79" s="111"/>
      <c r="K79" s="81"/>
      <c r="L79" s="81"/>
      <c r="M79" s="82"/>
      <c r="N79" s="82"/>
      <c r="O79" s="78"/>
      <c r="P79" s="78"/>
      <c r="Q79" s="78" t="s">
        <v>811</v>
      </c>
      <c r="R79" s="78" t="s">
        <v>812</v>
      </c>
      <c r="S79" s="62">
        <v>9999</v>
      </c>
      <c r="T79" s="58">
        <f>(J79+K79+L79)+IF((VLOOKUP(Q79,MogulsDD!$A$1:$C$2000,3,FALSE)*(M79+O79)/2)&gt;3.75,3.75,VLOOKUP(Q79,MogulsDD!$A$1:$C$2000,3,FALSE)*(M79+O79)/2)+IF((VLOOKUP(R79,MogulsDD!$A$1:$C$2000,3,FALSE)*(N79+P79)/2)&gt;3.75,3.75,VLOOKUP(R79,MogulsDD!$A$1:$C$2000,3,FALSE)*(N79+P79)/2)+IF((18-12*S79/$J$5)&gt;7.5,7.5,IF((18-12*S79/$J$5)&lt;0,0,(18-12*S79/$J$5)))</f>
        <v>0</v>
      </c>
      <c r="U79" s="43"/>
      <c r="V79" s="43"/>
      <c r="W79" s="43"/>
      <c r="X79" s="43"/>
      <c r="Y79" s="43"/>
      <c r="Z79" s="43"/>
      <c r="AA79" s="43"/>
      <c r="AB79" s="43"/>
      <c r="AC79" s="43"/>
      <c r="AD79" s="43"/>
    </row>
    <row r="80" spans="1:30" ht="12.75" hidden="1" customHeight="1">
      <c r="A80" s="56">
        <f t="shared" si="2"/>
        <v>10</v>
      </c>
      <c r="B80" s="110"/>
      <c r="C80" s="58"/>
      <c r="D80" s="58"/>
      <c r="E80" s="58"/>
      <c r="F80" s="58"/>
      <c r="G80" s="58"/>
      <c r="H80" s="58"/>
      <c r="I80" s="60"/>
      <c r="J80" s="111"/>
      <c r="K80" s="81"/>
      <c r="L80" s="81"/>
      <c r="M80" s="82"/>
      <c r="N80" s="82"/>
      <c r="O80" s="78"/>
      <c r="P80" s="78"/>
      <c r="Q80" s="78" t="s">
        <v>813</v>
      </c>
      <c r="R80" s="78" t="s">
        <v>814</v>
      </c>
      <c r="S80" s="62">
        <v>9999</v>
      </c>
      <c r="T80" s="58">
        <f>(J80+K80+L80)+IF((VLOOKUP(Q80,MogulsDD!$A$1:$C$2000,3,FALSE)*(M80+O80)/2)&gt;3.75,3.75,VLOOKUP(Q80,MogulsDD!$A$1:$C$2000,3,FALSE)*(M80+O80)/2)+IF((VLOOKUP(R80,MogulsDD!$A$1:$C$2000,3,FALSE)*(N80+P80)/2)&gt;3.75,3.75,VLOOKUP(R80,MogulsDD!$A$1:$C$2000,3,FALSE)*(N80+P80)/2)+IF((18-12*S80/$J$5)&gt;7.5,7.5,IF((18-12*S80/$J$5)&lt;0,0,(18-12*S80/$J$5)))</f>
        <v>0</v>
      </c>
      <c r="U80" s="43"/>
      <c r="V80" s="43"/>
      <c r="W80" s="43"/>
      <c r="X80" s="43"/>
      <c r="Y80" s="43"/>
      <c r="Z80" s="43"/>
      <c r="AA80" s="43"/>
      <c r="AB80" s="43"/>
      <c r="AC80" s="43"/>
      <c r="AD80" s="43"/>
    </row>
    <row r="81" spans="1:30" ht="12.75" hidden="1" customHeight="1">
      <c r="A81" s="56">
        <f t="shared" si="2"/>
        <v>10</v>
      </c>
      <c r="B81" s="110"/>
      <c r="C81" s="58"/>
      <c r="D81" s="58"/>
      <c r="E81" s="58"/>
      <c r="F81" s="58"/>
      <c r="G81" s="58"/>
      <c r="H81" s="58"/>
      <c r="I81" s="60"/>
      <c r="J81" s="111"/>
      <c r="K81" s="81"/>
      <c r="L81" s="81"/>
      <c r="M81" s="82"/>
      <c r="N81" s="82"/>
      <c r="O81" s="78"/>
      <c r="P81" s="78"/>
      <c r="Q81" s="78" t="s">
        <v>815</v>
      </c>
      <c r="R81" s="78" t="s">
        <v>816</v>
      </c>
      <c r="S81" s="62">
        <v>9999</v>
      </c>
      <c r="T81" s="58">
        <f>(J81+K81+L81)+IF((VLOOKUP(Q81,MogulsDD!$A$1:$C$2000,3,FALSE)*(M81+O81)/2)&gt;3.75,3.75,VLOOKUP(Q81,MogulsDD!$A$1:$C$2000,3,FALSE)*(M81+O81)/2)+IF((VLOOKUP(R81,MogulsDD!$A$1:$C$2000,3,FALSE)*(N81+P81)/2)&gt;3.75,3.75,VLOOKUP(R81,MogulsDD!$A$1:$C$2000,3,FALSE)*(N81+P81)/2)+IF((18-12*S81/$J$5)&gt;7.5,7.5,IF((18-12*S81/$J$5)&lt;0,0,(18-12*S81/$J$5)))</f>
        <v>0</v>
      </c>
      <c r="U81" s="43"/>
      <c r="V81" s="43"/>
      <c r="W81" s="43"/>
      <c r="X81" s="43"/>
      <c r="Y81" s="43"/>
      <c r="Z81" s="43"/>
      <c r="AA81" s="43"/>
      <c r="AB81" s="43"/>
      <c r="AC81" s="43"/>
      <c r="AD81" s="43"/>
    </row>
    <row r="82" spans="1:30" ht="12.75" hidden="1" customHeight="1">
      <c r="A82" s="56">
        <f t="shared" si="2"/>
        <v>10</v>
      </c>
      <c r="B82" s="110"/>
      <c r="C82" s="58"/>
      <c r="D82" s="58"/>
      <c r="E82" s="58"/>
      <c r="F82" s="58"/>
      <c r="G82" s="58"/>
      <c r="H82" s="58"/>
      <c r="I82" s="60"/>
      <c r="J82" s="111"/>
      <c r="K82" s="81"/>
      <c r="L82" s="81"/>
      <c r="M82" s="82"/>
      <c r="N82" s="82"/>
      <c r="O82" s="78"/>
      <c r="P82" s="78"/>
      <c r="Q82" s="78" t="s">
        <v>817</v>
      </c>
      <c r="R82" s="78" t="s">
        <v>818</v>
      </c>
      <c r="S82" s="62">
        <v>9999</v>
      </c>
      <c r="T82" s="58">
        <f>(J82+K82+L82)+IF((VLOOKUP(Q82,MogulsDD!$A$1:$C$2000,3,FALSE)*(M82+O82)/2)&gt;3.75,3.75,VLOOKUP(Q82,MogulsDD!$A$1:$C$2000,3,FALSE)*(M82+O82)/2)+IF((VLOOKUP(R82,MogulsDD!$A$1:$C$2000,3,FALSE)*(N82+P82)/2)&gt;3.75,3.75,VLOOKUP(R82,MogulsDD!$A$1:$C$2000,3,FALSE)*(N82+P82)/2)+IF((18-12*S82/$J$5)&gt;7.5,7.5,IF((18-12*S82/$J$5)&lt;0,0,(18-12*S82/$J$5)))</f>
        <v>0</v>
      </c>
      <c r="U82" s="43"/>
      <c r="V82" s="43"/>
      <c r="W82" s="43"/>
      <c r="X82" s="43"/>
      <c r="Y82" s="43"/>
      <c r="Z82" s="43"/>
      <c r="AA82" s="43"/>
      <c r="AB82" s="43"/>
      <c r="AC82" s="43"/>
      <c r="AD82" s="43"/>
    </row>
    <row r="83" spans="1:30" ht="12.75" hidden="1" customHeight="1">
      <c r="A83" s="56">
        <f t="shared" si="2"/>
        <v>10</v>
      </c>
      <c r="B83" s="110"/>
      <c r="C83" s="58"/>
      <c r="D83" s="58"/>
      <c r="E83" s="58"/>
      <c r="F83" s="58"/>
      <c r="G83" s="58"/>
      <c r="H83" s="58"/>
      <c r="I83" s="60"/>
      <c r="J83" s="111"/>
      <c r="K83" s="81"/>
      <c r="L83" s="81"/>
      <c r="M83" s="82"/>
      <c r="N83" s="82"/>
      <c r="O83" s="78"/>
      <c r="P83" s="78"/>
      <c r="Q83" s="78" t="s">
        <v>819</v>
      </c>
      <c r="R83" s="78" t="s">
        <v>820</v>
      </c>
      <c r="S83" s="62">
        <v>9999</v>
      </c>
      <c r="T83" s="58">
        <f>(J83+K83+L83)+IF((VLOOKUP(Q83,MogulsDD!$A$1:$C$2000,3,FALSE)*(M83+O83)/2)&gt;3.75,3.75,VLOOKUP(Q83,MogulsDD!$A$1:$C$2000,3,FALSE)*(M83+O83)/2)+IF((VLOOKUP(R83,MogulsDD!$A$1:$C$2000,3,FALSE)*(N83+P83)/2)&gt;3.75,3.75,VLOOKUP(R83,MogulsDD!$A$1:$C$2000,3,FALSE)*(N83+P83)/2)+IF((18-12*S83/$J$5)&gt;7.5,7.5,IF((18-12*S83/$J$5)&lt;0,0,(18-12*S83/$J$5)))</f>
        <v>0</v>
      </c>
      <c r="U83" s="43"/>
      <c r="V83" s="43"/>
      <c r="W83" s="43"/>
      <c r="X83" s="43"/>
      <c r="Y83" s="43"/>
      <c r="Z83" s="43"/>
      <c r="AA83" s="43"/>
      <c r="AB83" s="43"/>
      <c r="AC83" s="43"/>
      <c r="AD83" s="43"/>
    </row>
    <row r="84" spans="1:30" ht="12.75" hidden="1" customHeight="1">
      <c r="A84" s="56">
        <f t="shared" si="2"/>
        <v>10</v>
      </c>
      <c r="B84" s="110"/>
      <c r="C84" s="58"/>
      <c r="D84" s="58"/>
      <c r="E84" s="58"/>
      <c r="F84" s="58"/>
      <c r="G84" s="58"/>
      <c r="H84" s="58"/>
      <c r="I84" s="60"/>
      <c r="J84" s="111"/>
      <c r="K84" s="81"/>
      <c r="L84" s="81"/>
      <c r="M84" s="82"/>
      <c r="N84" s="82"/>
      <c r="O84" s="78"/>
      <c r="P84" s="78"/>
      <c r="Q84" s="78" t="s">
        <v>821</v>
      </c>
      <c r="R84" s="78" t="s">
        <v>822</v>
      </c>
      <c r="S84" s="62">
        <v>9999</v>
      </c>
      <c r="T84" s="58">
        <f>(J84+K84+L84)+IF((VLOOKUP(Q84,MogulsDD!$A$1:$C$2000,3,FALSE)*(M84+O84)/2)&gt;3.75,3.75,VLOOKUP(Q84,MogulsDD!$A$1:$C$2000,3,FALSE)*(M84+O84)/2)+IF((VLOOKUP(R84,MogulsDD!$A$1:$C$2000,3,FALSE)*(N84+P84)/2)&gt;3.75,3.75,VLOOKUP(R84,MogulsDD!$A$1:$C$2000,3,FALSE)*(N84+P84)/2)+IF((18-12*S84/$J$5)&gt;7.5,7.5,IF((18-12*S84/$J$5)&lt;0,0,(18-12*S84/$J$5)))</f>
        <v>0</v>
      </c>
      <c r="U84" s="43"/>
      <c r="V84" s="43"/>
      <c r="W84" s="43"/>
      <c r="X84" s="43"/>
      <c r="Y84" s="43"/>
      <c r="Z84" s="43"/>
      <c r="AA84" s="43"/>
      <c r="AB84" s="43"/>
      <c r="AC84" s="43"/>
      <c r="AD84" s="43"/>
    </row>
    <row r="85" spans="1:30" ht="12.75" hidden="1" customHeight="1">
      <c r="A85" s="56">
        <f t="shared" si="2"/>
        <v>10</v>
      </c>
      <c r="B85" s="110"/>
      <c r="C85" s="58"/>
      <c r="D85" s="58"/>
      <c r="E85" s="58"/>
      <c r="F85" s="58"/>
      <c r="G85" s="58"/>
      <c r="H85" s="58"/>
      <c r="I85" s="60"/>
      <c r="J85" s="111"/>
      <c r="K85" s="81"/>
      <c r="L85" s="81"/>
      <c r="M85" s="82"/>
      <c r="N85" s="82"/>
      <c r="O85" s="78"/>
      <c r="P85" s="78"/>
      <c r="Q85" s="78" t="s">
        <v>823</v>
      </c>
      <c r="R85" s="78" t="s">
        <v>824</v>
      </c>
      <c r="S85" s="62">
        <v>9999</v>
      </c>
      <c r="T85" s="58">
        <f>(J85+K85+L85)+IF((VLOOKUP(Q85,MogulsDD!$A$1:$C$2000,3,FALSE)*(M85+O85)/2)&gt;3.75,3.75,VLOOKUP(Q85,MogulsDD!$A$1:$C$2000,3,FALSE)*(M85+O85)/2)+IF((VLOOKUP(R85,MogulsDD!$A$1:$C$2000,3,FALSE)*(N85+P85)/2)&gt;3.75,3.75,VLOOKUP(R85,MogulsDD!$A$1:$C$2000,3,FALSE)*(N85+P85)/2)+IF((18-12*S85/$J$5)&gt;7.5,7.5,IF((18-12*S85/$J$5)&lt;0,0,(18-12*S85/$J$5)))</f>
        <v>0</v>
      </c>
      <c r="U85" s="43"/>
      <c r="V85" s="43"/>
      <c r="W85" s="43"/>
      <c r="X85" s="43"/>
      <c r="Y85" s="43"/>
      <c r="Z85" s="43"/>
      <c r="AA85" s="43"/>
      <c r="AB85" s="43"/>
      <c r="AC85" s="43"/>
      <c r="AD85" s="43"/>
    </row>
    <row r="86" spans="1:30" ht="12.75" hidden="1" customHeight="1">
      <c r="A86" s="56">
        <f t="shared" si="2"/>
        <v>10</v>
      </c>
      <c r="B86" s="110"/>
      <c r="C86" s="58"/>
      <c r="D86" s="58"/>
      <c r="E86" s="58"/>
      <c r="F86" s="58"/>
      <c r="G86" s="58"/>
      <c r="H86" s="58"/>
      <c r="I86" s="60"/>
      <c r="J86" s="111"/>
      <c r="K86" s="81"/>
      <c r="L86" s="81"/>
      <c r="M86" s="82"/>
      <c r="N86" s="82"/>
      <c r="O86" s="78"/>
      <c r="P86" s="78"/>
      <c r="Q86" s="78" t="s">
        <v>825</v>
      </c>
      <c r="R86" s="78" t="s">
        <v>826</v>
      </c>
      <c r="S86" s="62">
        <v>9999</v>
      </c>
      <c r="T86" s="58">
        <f>(J86+K86+L86)+IF((VLOOKUP(Q86,MogulsDD!$A$1:$C$2000,3,FALSE)*(M86+O86)/2)&gt;3.75,3.75,VLOOKUP(Q86,MogulsDD!$A$1:$C$2000,3,FALSE)*(M86+O86)/2)+IF((VLOOKUP(R86,MogulsDD!$A$1:$C$2000,3,FALSE)*(N86+P86)/2)&gt;3.75,3.75,VLOOKUP(R86,MogulsDD!$A$1:$C$2000,3,FALSE)*(N86+P86)/2)+IF((18-12*S86/$J$5)&gt;7.5,7.5,IF((18-12*S86/$J$5)&lt;0,0,(18-12*S86/$J$5)))</f>
        <v>0</v>
      </c>
      <c r="U86" s="43"/>
      <c r="V86" s="43"/>
      <c r="W86" s="43"/>
      <c r="X86" s="43"/>
      <c r="Y86" s="43"/>
      <c r="Z86" s="43"/>
      <c r="AA86" s="43"/>
      <c r="AB86" s="43"/>
      <c r="AC86" s="43"/>
      <c r="AD86" s="43"/>
    </row>
    <row r="87" spans="1:30" ht="12.75" hidden="1" customHeight="1">
      <c r="A87" s="56">
        <f t="shared" si="2"/>
        <v>10</v>
      </c>
      <c r="B87" s="110"/>
      <c r="C87" s="58"/>
      <c r="D87" s="58"/>
      <c r="E87" s="58"/>
      <c r="F87" s="58"/>
      <c r="G87" s="58"/>
      <c r="H87" s="58"/>
      <c r="I87" s="60"/>
      <c r="J87" s="111"/>
      <c r="K87" s="81"/>
      <c r="L87" s="81"/>
      <c r="M87" s="82"/>
      <c r="N87" s="82"/>
      <c r="O87" s="78"/>
      <c r="P87" s="78"/>
      <c r="Q87" s="78" t="s">
        <v>827</v>
      </c>
      <c r="R87" s="78" t="s">
        <v>828</v>
      </c>
      <c r="S87" s="62">
        <v>9999</v>
      </c>
      <c r="T87" s="58">
        <f>(J87+K87+L87)+IF((VLOOKUP(Q87,MogulsDD!$A$1:$C$2000,3,FALSE)*(M87+O87)/2)&gt;3.75,3.75,VLOOKUP(Q87,MogulsDD!$A$1:$C$2000,3,FALSE)*(M87+O87)/2)+IF((VLOOKUP(R87,MogulsDD!$A$1:$C$2000,3,FALSE)*(N87+P87)/2)&gt;3.75,3.75,VLOOKUP(R87,MogulsDD!$A$1:$C$2000,3,FALSE)*(N87+P87)/2)+IF((18-12*S87/$J$5)&gt;7.5,7.5,IF((18-12*S87/$J$5)&lt;0,0,(18-12*S87/$J$5)))</f>
        <v>0</v>
      </c>
      <c r="U87" s="43"/>
      <c r="V87" s="43"/>
      <c r="W87" s="43"/>
      <c r="X87" s="43"/>
      <c r="Y87" s="43"/>
      <c r="Z87" s="43"/>
      <c r="AA87" s="43"/>
      <c r="AB87" s="43"/>
      <c r="AC87" s="43"/>
      <c r="AD87" s="43"/>
    </row>
    <row r="88" spans="1:30" ht="12.75" hidden="1" customHeight="1">
      <c r="A88" s="56">
        <f t="shared" si="2"/>
        <v>10</v>
      </c>
      <c r="B88" s="110"/>
      <c r="C88" s="58"/>
      <c r="D88" s="58"/>
      <c r="E88" s="58"/>
      <c r="F88" s="58"/>
      <c r="G88" s="58"/>
      <c r="H88" s="58"/>
      <c r="I88" s="60"/>
      <c r="J88" s="111"/>
      <c r="K88" s="81"/>
      <c r="L88" s="81"/>
      <c r="M88" s="82"/>
      <c r="N88" s="82"/>
      <c r="O88" s="78"/>
      <c r="P88" s="78"/>
      <c r="Q88" s="78" t="s">
        <v>829</v>
      </c>
      <c r="R88" s="78" t="s">
        <v>830</v>
      </c>
      <c r="S88" s="62">
        <v>9999</v>
      </c>
      <c r="T88" s="58">
        <f>(J88+K88+L88)+IF((VLOOKUP(Q88,MogulsDD!$A$1:$C$2000,3,FALSE)*(M88+O88)/2)&gt;3.75,3.75,VLOOKUP(Q88,MogulsDD!$A$1:$C$2000,3,FALSE)*(M88+O88)/2)+IF((VLOOKUP(R88,MogulsDD!$A$1:$C$2000,3,FALSE)*(N88+P88)/2)&gt;3.75,3.75,VLOOKUP(R88,MogulsDD!$A$1:$C$2000,3,FALSE)*(N88+P88)/2)+IF((18-12*S88/$J$5)&gt;7.5,7.5,IF((18-12*S88/$J$5)&lt;0,0,(18-12*S88/$J$5)))</f>
        <v>0</v>
      </c>
      <c r="U88" s="43"/>
      <c r="V88" s="43"/>
      <c r="W88" s="43"/>
      <c r="X88" s="43"/>
      <c r="Y88" s="43"/>
      <c r="Z88" s="43"/>
      <c r="AA88" s="43"/>
      <c r="AB88" s="43"/>
      <c r="AC88" s="43"/>
      <c r="AD88" s="43"/>
    </row>
    <row r="89" spans="1:30" ht="12.75" hidden="1" customHeight="1">
      <c r="A89" s="56">
        <f t="shared" si="2"/>
        <v>10</v>
      </c>
      <c r="B89" s="110"/>
      <c r="C89" s="58"/>
      <c r="D89" s="58"/>
      <c r="E89" s="58"/>
      <c r="F89" s="58"/>
      <c r="G89" s="58"/>
      <c r="H89" s="58"/>
      <c r="I89" s="60"/>
      <c r="J89" s="111"/>
      <c r="K89" s="81"/>
      <c r="L89" s="81"/>
      <c r="M89" s="82"/>
      <c r="N89" s="82"/>
      <c r="O89" s="78"/>
      <c r="P89" s="78"/>
      <c r="Q89" s="78" t="s">
        <v>831</v>
      </c>
      <c r="R89" s="78" t="s">
        <v>832</v>
      </c>
      <c r="S89" s="62">
        <v>9999</v>
      </c>
      <c r="T89" s="58">
        <f>(J89+K89+L89)+IF((VLOOKUP(Q89,MogulsDD!$A$1:$C$2000,3,FALSE)*(M89+O89)/2)&gt;3.75,3.75,VLOOKUP(Q89,MogulsDD!$A$1:$C$2000,3,FALSE)*(M89+O89)/2)+IF((VLOOKUP(R89,MogulsDD!$A$1:$C$2000,3,FALSE)*(N89+P89)/2)&gt;3.75,3.75,VLOOKUP(R89,MogulsDD!$A$1:$C$2000,3,FALSE)*(N89+P89)/2)+IF((18-12*S89/$J$5)&gt;7.5,7.5,IF((18-12*S89/$J$5)&lt;0,0,(18-12*S89/$J$5)))</f>
        <v>0</v>
      </c>
      <c r="U89" s="43"/>
      <c r="V89" s="43"/>
      <c r="W89" s="43"/>
      <c r="X89" s="43"/>
      <c r="Y89" s="43"/>
      <c r="Z89" s="43"/>
      <c r="AA89" s="43"/>
      <c r="AB89" s="43"/>
      <c r="AC89" s="43"/>
      <c r="AD89" s="43"/>
    </row>
    <row r="90" spans="1:30" ht="12.75" hidden="1" customHeight="1">
      <c r="A90" s="56">
        <f t="shared" si="2"/>
        <v>10</v>
      </c>
      <c r="B90" s="110"/>
      <c r="C90" s="58"/>
      <c r="D90" s="58"/>
      <c r="E90" s="58"/>
      <c r="F90" s="58"/>
      <c r="G90" s="58"/>
      <c r="H90" s="58"/>
      <c r="I90" s="60"/>
      <c r="J90" s="111"/>
      <c r="K90" s="81"/>
      <c r="L90" s="81"/>
      <c r="M90" s="82"/>
      <c r="N90" s="82"/>
      <c r="O90" s="78"/>
      <c r="P90" s="78"/>
      <c r="Q90" s="78" t="s">
        <v>833</v>
      </c>
      <c r="R90" s="78" t="s">
        <v>834</v>
      </c>
      <c r="S90" s="62">
        <v>9999</v>
      </c>
      <c r="T90" s="58">
        <f>(J90+K90+L90)+IF((VLOOKUP(Q90,MogulsDD!$A$1:$C$2000,3,FALSE)*(M90+O90)/2)&gt;3.75,3.75,VLOOKUP(Q90,MogulsDD!$A$1:$C$2000,3,FALSE)*(M90+O90)/2)+IF((VLOOKUP(R90,MogulsDD!$A$1:$C$2000,3,FALSE)*(N90+P90)/2)&gt;3.75,3.75,VLOOKUP(R90,MogulsDD!$A$1:$C$2000,3,FALSE)*(N90+P90)/2)+IF((18-12*S90/$J$5)&gt;7.5,7.5,IF((18-12*S90/$J$5)&lt;0,0,(18-12*S90/$J$5)))</f>
        <v>0</v>
      </c>
      <c r="U90" s="43"/>
      <c r="V90" s="43"/>
      <c r="W90" s="43"/>
      <c r="X90" s="43"/>
      <c r="Y90" s="43"/>
      <c r="Z90" s="43"/>
      <c r="AA90" s="43"/>
      <c r="AB90" s="43"/>
      <c r="AC90" s="43"/>
      <c r="AD90" s="43"/>
    </row>
    <row r="91" spans="1:30" ht="12.75" hidden="1" customHeight="1">
      <c r="A91" s="56">
        <f t="shared" si="2"/>
        <v>10</v>
      </c>
      <c r="B91" s="110"/>
      <c r="C91" s="58"/>
      <c r="D91" s="58"/>
      <c r="E91" s="58"/>
      <c r="F91" s="58"/>
      <c r="G91" s="58"/>
      <c r="H91" s="58"/>
      <c r="I91" s="60"/>
      <c r="J91" s="111"/>
      <c r="K91" s="81"/>
      <c r="L91" s="81"/>
      <c r="M91" s="82"/>
      <c r="N91" s="82"/>
      <c r="O91" s="78"/>
      <c r="P91" s="78"/>
      <c r="Q91" s="78" t="s">
        <v>835</v>
      </c>
      <c r="R91" s="78" t="s">
        <v>836</v>
      </c>
      <c r="S91" s="62">
        <v>9999</v>
      </c>
      <c r="T91" s="58">
        <f>(J91+K91+L91)+IF((VLOOKUP(Q91,MogulsDD!$A$1:$C$2000,3,FALSE)*(M91+O91)/2)&gt;3.75,3.75,VLOOKUP(Q91,MogulsDD!$A$1:$C$2000,3,FALSE)*(M91+O91)/2)+IF((VLOOKUP(R91,MogulsDD!$A$1:$C$2000,3,FALSE)*(N91+P91)/2)&gt;3.75,3.75,VLOOKUP(R91,MogulsDD!$A$1:$C$2000,3,FALSE)*(N91+P91)/2)+IF((18-12*S91/$J$5)&gt;7.5,7.5,IF((18-12*S91/$J$5)&lt;0,0,(18-12*S91/$J$5)))</f>
        <v>0</v>
      </c>
      <c r="U91" s="43"/>
      <c r="V91" s="43"/>
      <c r="W91" s="43"/>
      <c r="X91" s="43"/>
      <c r="Y91" s="43"/>
      <c r="Z91" s="43"/>
      <c r="AA91" s="43"/>
      <c r="AB91" s="43"/>
      <c r="AC91" s="43"/>
      <c r="AD91" s="43"/>
    </row>
    <row r="92" spans="1:30" ht="12.75" hidden="1" customHeight="1">
      <c r="A92" s="56">
        <f t="shared" si="2"/>
        <v>10</v>
      </c>
      <c r="B92" s="110"/>
      <c r="C92" s="58"/>
      <c r="D92" s="58"/>
      <c r="E92" s="58"/>
      <c r="F92" s="58"/>
      <c r="G92" s="58"/>
      <c r="H92" s="58"/>
      <c r="I92" s="60"/>
      <c r="J92" s="111"/>
      <c r="K92" s="81"/>
      <c r="L92" s="81"/>
      <c r="M92" s="82"/>
      <c r="N92" s="82"/>
      <c r="O92" s="78"/>
      <c r="P92" s="78"/>
      <c r="Q92" s="78" t="s">
        <v>837</v>
      </c>
      <c r="R92" s="78" t="s">
        <v>838</v>
      </c>
      <c r="S92" s="62">
        <v>9999</v>
      </c>
      <c r="T92" s="58">
        <f>(J92+K92+L92)+IF((VLOOKUP(Q92,MogulsDD!$A$1:$C$2000,3,FALSE)*(M92+O92)/2)&gt;3.75,3.75,VLOOKUP(Q92,MogulsDD!$A$1:$C$2000,3,FALSE)*(M92+O92)/2)+IF((VLOOKUP(R92,MogulsDD!$A$1:$C$2000,3,FALSE)*(N92+P92)/2)&gt;3.75,3.75,VLOOKUP(R92,MogulsDD!$A$1:$C$2000,3,FALSE)*(N92+P92)/2)+IF((18-12*S92/$J$5)&gt;7.5,7.5,IF((18-12*S92/$J$5)&lt;0,0,(18-12*S92/$J$5)))</f>
        <v>0</v>
      </c>
      <c r="U92" s="43"/>
      <c r="V92" s="43"/>
      <c r="W92" s="43"/>
      <c r="X92" s="43"/>
      <c r="Y92" s="43"/>
      <c r="Z92" s="43"/>
      <c r="AA92" s="43"/>
      <c r="AB92" s="43"/>
      <c r="AC92" s="43"/>
      <c r="AD92" s="43"/>
    </row>
    <row r="93" spans="1:30" ht="12.75" hidden="1" customHeight="1">
      <c r="A93" s="56">
        <f t="shared" si="2"/>
        <v>10</v>
      </c>
      <c r="B93" s="110"/>
      <c r="C93" s="58"/>
      <c r="D93" s="58"/>
      <c r="E93" s="58"/>
      <c r="F93" s="58"/>
      <c r="G93" s="58"/>
      <c r="H93" s="58"/>
      <c r="I93" s="60"/>
      <c r="J93" s="111"/>
      <c r="K93" s="81"/>
      <c r="L93" s="81"/>
      <c r="M93" s="82"/>
      <c r="N93" s="82"/>
      <c r="O93" s="78"/>
      <c r="P93" s="78"/>
      <c r="Q93" s="78" t="s">
        <v>839</v>
      </c>
      <c r="R93" s="78" t="s">
        <v>840</v>
      </c>
      <c r="S93" s="62">
        <v>9999</v>
      </c>
      <c r="T93" s="58">
        <f>(J93+K93+L93)+IF((VLOOKUP(Q93,MogulsDD!$A$1:$C$2000,3,FALSE)*(M93+O93)/2)&gt;3.75,3.75,VLOOKUP(Q93,MogulsDD!$A$1:$C$2000,3,FALSE)*(M93+O93)/2)+IF((VLOOKUP(R93,MogulsDD!$A$1:$C$2000,3,FALSE)*(N93+P93)/2)&gt;3.75,3.75,VLOOKUP(R93,MogulsDD!$A$1:$C$2000,3,FALSE)*(N93+P93)/2)+IF((18-12*S93/$J$5)&gt;7.5,7.5,IF((18-12*S93/$J$5)&lt;0,0,(18-12*S93/$J$5)))</f>
        <v>0</v>
      </c>
      <c r="U93" s="43"/>
      <c r="V93" s="43"/>
      <c r="W93" s="43"/>
      <c r="X93" s="43"/>
      <c r="Y93" s="43"/>
      <c r="Z93" s="43"/>
      <c r="AA93" s="43"/>
      <c r="AB93" s="43"/>
      <c r="AC93" s="43"/>
      <c r="AD93" s="43"/>
    </row>
    <row r="94" spans="1:30" ht="12.75" hidden="1" customHeight="1">
      <c r="A94" s="56">
        <f t="shared" si="2"/>
        <v>10</v>
      </c>
      <c r="B94" s="110"/>
      <c r="C94" s="58"/>
      <c r="D94" s="58"/>
      <c r="E94" s="58"/>
      <c r="F94" s="58"/>
      <c r="G94" s="58"/>
      <c r="H94" s="58"/>
      <c r="I94" s="60"/>
      <c r="J94" s="111"/>
      <c r="K94" s="81"/>
      <c r="L94" s="81"/>
      <c r="M94" s="82"/>
      <c r="N94" s="82"/>
      <c r="O94" s="78"/>
      <c r="P94" s="78"/>
      <c r="Q94" s="78" t="s">
        <v>841</v>
      </c>
      <c r="R94" s="78" t="s">
        <v>842</v>
      </c>
      <c r="S94" s="62">
        <v>9999</v>
      </c>
      <c r="T94" s="58">
        <f>(J94+K94+L94)+IF((VLOOKUP(Q94,MogulsDD!$A$1:$C$2000,3,FALSE)*(M94+O94)/2)&gt;3.75,3.75,VLOOKUP(Q94,MogulsDD!$A$1:$C$2000,3,FALSE)*(M94+O94)/2)+IF((VLOOKUP(R94,MogulsDD!$A$1:$C$2000,3,FALSE)*(N94+P94)/2)&gt;3.75,3.75,VLOOKUP(R94,MogulsDD!$A$1:$C$2000,3,FALSE)*(N94+P94)/2)+IF((18-12*S94/$J$5)&gt;7.5,7.5,IF((18-12*S94/$J$5)&lt;0,0,(18-12*S94/$J$5)))</f>
        <v>0</v>
      </c>
      <c r="U94" s="43"/>
      <c r="V94" s="43"/>
      <c r="W94" s="43"/>
      <c r="X94" s="43"/>
      <c r="Y94" s="43"/>
      <c r="Z94" s="43"/>
      <c r="AA94" s="43"/>
      <c r="AB94" s="43"/>
      <c r="AC94" s="43"/>
      <c r="AD94" s="43"/>
    </row>
    <row r="95" spans="1:30" ht="12.75" hidden="1" customHeight="1">
      <c r="A95" s="56">
        <f t="shared" si="2"/>
        <v>10</v>
      </c>
      <c r="B95" s="110"/>
      <c r="C95" s="58"/>
      <c r="D95" s="58"/>
      <c r="E95" s="58"/>
      <c r="F95" s="58"/>
      <c r="G95" s="58"/>
      <c r="H95" s="58"/>
      <c r="I95" s="60"/>
      <c r="J95" s="111"/>
      <c r="K95" s="81"/>
      <c r="L95" s="81"/>
      <c r="M95" s="82"/>
      <c r="N95" s="82"/>
      <c r="O95" s="78"/>
      <c r="P95" s="78"/>
      <c r="Q95" s="78" t="s">
        <v>843</v>
      </c>
      <c r="R95" s="78" t="s">
        <v>844</v>
      </c>
      <c r="S95" s="62">
        <v>9999</v>
      </c>
      <c r="T95" s="58">
        <f>(J95+K95+L95)+IF((VLOOKUP(Q95,MogulsDD!$A$1:$C$2000,3,FALSE)*(M95+O95)/2)&gt;3.75,3.75,VLOOKUP(Q95,MogulsDD!$A$1:$C$2000,3,FALSE)*(M95+O95)/2)+IF((VLOOKUP(R95,MogulsDD!$A$1:$C$2000,3,FALSE)*(N95+P95)/2)&gt;3.75,3.75,VLOOKUP(R95,MogulsDD!$A$1:$C$2000,3,FALSE)*(N95+P95)/2)+IF((18-12*S95/$J$5)&gt;7.5,7.5,IF((18-12*S95/$J$5)&lt;0,0,(18-12*S95/$J$5)))</f>
        <v>0</v>
      </c>
      <c r="U95" s="43"/>
      <c r="V95" s="43"/>
      <c r="W95" s="43"/>
      <c r="X95" s="43"/>
      <c r="Y95" s="43"/>
      <c r="Z95" s="43"/>
      <c r="AA95" s="43"/>
      <c r="AB95" s="43"/>
      <c r="AC95" s="43"/>
      <c r="AD95" s="43"/>
    </row>
    <row r="96" spans="1:30" ht="12.75" hidden="1" customHeight="1">
      <c r="A96" s="56">
        <f t="shared" si="2"/>
        <v>10</v>
      </c>
      <c r="B96" s="110"/>
      <c r="C96" s="58"/>
      <c r="D96" s="58"/>
      <c r="E96" s="58"/>
      <c r="F96" s="58"/>
      <c r="G96" s="58"/>
      <c r="H96" s="58"/>
      <c r="I96" s="60"/>
      <c r="J96" s="111"/>
      <c r="K96" s="81"/>
      <c r="L96" s="81"/>
      <c r="M96" s="82"/>
      <c r="N96" s="82"/>
      <c r="O96" s="78"/>
      <c r="P96" s="78"/>
      <c r="Q96" s="78" t="s">
        <v>845</v>
      </c>
      <c r="R96" s="78" t="s">
        <v>846</v>
      </c>
      <c r="S96" s="62">
        <v>9999</v>
      </c>
      <c r="T96" s="58">
        <f>(J96+K96+L96)+IF((VLOOKUP(Q96,MogulsDD!$A$1:$C$2000,3,FALSE)*(M96+O96)/2)&gt;3.75,3.75,VLOOKUP(Q96,MogulsDD!$A$1:$C$2000,3,FALSE)*(M96+O96)/2)+IF((VLOOKUP(R96,MogulsDD!$A$1:$C$2000,3,FALSE)*(N96+P96)/2)&gt;3.75,3.75,VLOOKUP(R96,MogulsDD!$A$1:$C$2000,3,FALSE)*(N96+P96)/2)+IF((18-12*S96/$J$5)&gt;7.5,7.5,IF((18-12*S96/$J$5)&lt;0,0,(18-12*S96/$J$5)))</f>
        <v>0</v>
      </c>
      <c r="U96" s="43"/>
      <c r="V96" s="43"/>
      <c r="W96" s="43"/>
      <c r="X96" s="43"/>
      <c r="Y96" s="43"/>
      <c r="Z96" s="43"/>
      <c r="AA96" s="43"/>
      <c r="AB96" s="43"/>
      <c r="AC96" s="43"/>
      <c r="AD96" s="43"/>
    </row>
    <row r="97" spans="1:30" ht="12.75" hidden="1" customHeight="1">
      <c r="A97" s="56">
        <f t="shared" si="2"/>
        <v>10</v>
      </c>
      <c r="B97" s="110"/>
      <c r="C97" s="58"/>
      <c r="D97" s="58"/>
      <c r="E97" s="58"/>
      <c r="F97" s="58"/>
      <c r="G97" s="58"/>
      <c r="H97" s="58"/>
      <c r="I97" s="60"/>
      <c r="J97" s="111"/>
      <c r="K97" s="81"/>
      <c r="L97" s="81"/>
      <c r="M97" s="82"/>
      <c r="N97" s="82"/>
      <c r="O97" s="78"/>
      <c r="P97" s="78"/>
      <c r="Q97" s="78" t="s">
        <v>847</v>
      </c>
      <c r="R97" s="78" t="s">
        <v>848</v>
      </c>
      <c r="S97" s="62">
        <v>9999</v>
      </c>
      <c r="T97" s="58">
        <f>(J97+K97+L97)+IF((VLOOKUP(Q97,MogulsDD!$A$1:$C$2000,3,FALSE)*(M97+O97)/2)&gt;3.75,3.75,VLOOKUP(Q97,MogulsDD!$A$1:$C$2000,3,FALSE)*(M97+O97)/2)+IF((VLOOKUP(R97,MogulsDD!$A$1:$C$2000,3,FALSE)*(N97+P97)/2)&gt;3.75,3.75,VLOOKUP(R97,MogulsDD!$A$1:$C$2000,3,FALSE)*(N97+P97)/2)+IF((18-12*S97/$J$5)&gt;7.5,7.5,IF((18-12*S97/$J$5)&lt;0,0,(18-12*S97/$J$5)))</f>
        <v>0</v>
      </c>
      <c r="U97" s="43"/>
      <c r="V97" s="43"/>
      <c r="W97" s="43"/>
      <c r="X97" s="43"/>
      <c r="Y97" s="43"/>
      <c r="Z97" s="43"/>
      <c r="AA97" s="43"/>
      <c r="AB97" s="43"/>
      <c r="AC97" s="43"/>
      <c r="AD97" s="43"/>
    </row>
    <row r="98" spans="1:30" ht="12.75" hidden="1" customHeight="1">
      <c r="A98" s="56">
        <f t="shared" si="2"/>
        <v>10</v>
      </c>
      <c r="B98" s="110"/>
      <c r="C98" s="58"/>
      <c r="D98" s="58"/>
      <c r="E98" s="58"/>
      <c r="F98" s="58"/>
      <c r="G98" s="58"/>
      <c r="H98" s="58"/>
      <c r="I98" s="60"/>
      <c r="J98" s="111"/>
      <c r="K98" s="81"/>
      <c r="L98" s="81"/>
      <c r="M98" s="82"/>
      <c r="N98" s="82"/>
      <c r="O98" s="78"/>
      <c r="P98" s="78"/>
      <c r="Q98" s="78" t="s">
        <v>849</v>
      </c>
      <c r="R98" s="78" t="s">
        <v>850</v>
      </c>
      <c r="S98" s="62">
        <v>9999</v>
      </c>
      <c r="T98" s="58">
        <f>(J98+K98+L98)+IF((VLOOKUP(Q98,MogulsDD!$A$1:$C$2000,3,FALSE)*(M98+O98)/2)&gt;3.75,3.75,VLOOKUP(Q98,MogulsDD!$A$1:$C$2000,3,FALSE)*(M98+O98)/2)+IF((VLOOKUP(R98,MogulsDD!$A$1:$C$2000,3,FALSE)*(N98+P98)/2)&gt;3.75,3.75,VLOOKUP(R98,MogulsDD!$A$1:$C$2000,3,FALSE)*(N98+P98)/2)+IF((18-12*S98/$J$5)&gt;7.5,7.5,IF((18-12*S98/$J$5)&lt;0,0,(18-12*S98/$J$5)))</f>
        <v>0</v>
      </c>
      <c r="U98" s="43"/>
      <c r="V98" s="43"/>
      <c r="W98" s="43"/>
      <c r="X98" s="43"/>
      <c r="Y98" s="43"/>
      <c r="Z98" s="43"/>
      <c r="AA98" s="43"/>
      <c r="AB98" s="43"/>
      <c r="AC98" s="43"/>
      <c r="AD98" s="43"/>
    </row>
    <row r="99" spans="1:30" ht="12.75" hidden="1" customHeight="1">
      <c r="A99" s="56">
        <f t="shared" si="2"/>
        <v>10</v>
      </c>
      <c r="B99" s="110"/>
      <c r="C99" s="58"/>
      <c r="D99" s="58"/>
      <c r="E99" s="58"/>
      <c r="F99" s="58"/>
      <c r="G99" s="58"/>
      <c r="H99" s="58"/>
      <c r="I99" s="60"/>
      <c r="J99" s="111"/>
      <c r="K99" s="81"/>
      <c r="L99" s="81"/>
      <c r="M99" s="82"/>
      <c r="N99" s="82"/>
      <c r="O99" s="78"/>
      <c r="P99" s="78"/>
      <c r="Q99" s="78" t="s">
        <v>851</v>
      </c>
      <c r="R99" s="78" t="s">
        <v>852</v>
      </c>
      <c r="S99" s="62">
        <v>9999</v>
      </c>
      <c r="T99" s="58">
        <f>(J99+K99+L99)+IF((VLOOKUP(Q99,MogulsDD!$A$1:$C$2000,3,FALSE)*(M99+O99)/2)&gt;3.75,3.75,VLOOKUP(Q99,MogulsDD!$A$1:$C$2000,3,FALSE)*(M99+O99)/2)+IF((VLOOKUP(R99,MogulsDD!$A$1:$C$2000,3,FALSE)*(N99+P99)/2)&gt;3.75,3.75,VLOOKUP(R99,MogulsDD!$A$1:$C$2000,3,FALSE)*(N99+P99)/2)+IF((18-12*S99/$J$5)&gt;7.5,7.5,IF((18-12*S99/$J$5)&lt;0,0,(18-12*S99/$J$5)))</f>
        <v>0</v>
      </c>
      <c r="U99" s="43"/>
      <c r="V99" s="43"/>
      <c r="W99" s="43"/>
      <c r="X99" s="43"/>
      <c r="Y99" s="43"/>
      <c r="Z99" s="43"/>
      <c r="AA99" s="43"/>
      <c r="AB99" s="43"/>
      <c r="AC99" s="43"/>
      <c r="AD99" s="43"/>
    </row>
    <row r="100" spans="1:30" ht="12.75" hidden="1" customHeight="1">
      <c r="A100" s="56">
        <f t="shared" si="2"/>
        <v>10</v>
      </c>
      <c r="B100" s="110"/>
      <c r="C100" s="58"/>
      <c r="D100" s="58"/>
      <c r="E100" s="58"/>
      <c r="F100" s="58"/>
      <c r="G100" s="58"/>
      <c r="H100" s="58"/>
      <c r="I100" s="60"/>
      <c r="J100" s="111"/>
      <c r="K100" s="81"/>
      <c r="L100" s="81"/>
      <c r="M100" s="82"/>
      <c r="N100" s="82"/>
      <c r="O100" s="78"/>
      <c r="P100" s="78"/>
      <c r="Q100" s="78" t="s">
        <v>853</v>
      </c>
      <c r="R100" s="78" t="s">
        <v>854</v>
      </c>
      <c r="S100" s="62">
        <v>9999</v>
      </c>
      <c r="T100" s="58">
        <f>(J100+K100+L100)+IF((VLOOKUP(Q100,MogulsDD!$A$1:$C$2000,3,FALSE)*(M100+O100)/2)&gt;3.75,3.75,VLOOKUP(Q100,MogulsDD!$A$1:$C$2000,3,FALSE)*(M100+O100)/2)+IF((VLOOKUP(R100,MogulsDD!$A$1:$C$2000,3,FALSE)*(N100+P100)/2)&gt;3.75,3.75,VLOOKUP(R100,MogulsDD!$A$1:$C$2000,3,FALSE)*(N100+P100)/2)+IF((18-12*S100/$J$5)&gt;7.5,7.5,IF((18-12*S100/$J$5)&lt;0,0,(18-12*S100/$J$5)))</f>
        <v>0</v>
      </c>
      <c r="U100" s="43"/>
      <c r="V100" s="43"/>
      <c r="W100" s="43"/>
      <c r="X100" s="43"/>
      <c r="Y100" s="43"/>
      <c r="Z100" s="43"/>
      <c r="AA100" s="43"/>
      <c r="AB100" s="43"/>
      <c r="AC100" s="43"/>
      <c r="AD100" s="43"/>
    </row>
    <row r="101" spans="1:30" ht="12.75" hidden="1" customHeight="1">
      <c r="A101" s="56">
        <f t="shared" si="2"/>
        <v>10</v>
      </c>
      <c r="B101" s="110"/>
      <c r="C101" s="58"/>
      <c r="D101" s="58"/>
      <c r="E101" s="58"/>
      <c r="F101" s="58"/>
      <c r="G101" s="58"/>
      <c r="H101" s="58"/>
      <c r="I101" s="60"/>
      <c r="J101" s="111"/>
      <c r="K101" s="81"/>
      <c r="L101" s="81"/>
      <c r="M101" s="82"/>
      <c r="N101" s="82"/>
      <c r="O101" s="78"/>
      <c r="P101" s="78"/>
      <c r="Q101" s="78" t="s">
        <v>855</v>
      </c>
      <c r="R101" s="78" t="s">
        <v>856</v>
      </c>
      <c r="S101" s="62">
        <v>9999</v>
      </c>
      <c r="T101" s="58">
        <f>(J101+K101+L101)+IF((VLOOKUP(Q101,MogulsDD!$A$1:$C$2000,3,FALSE)*(M101+O101)/2)&gt;3.75,3.75,VLOOKUP(Q101,MogulsDD!$A$1:$C$2000,3,FALSE)*(M101+O101)/2)+IF((VLOOKUP(R101,MogulsDD!$A$1:$C$2000,3,FALSE)*(N101+P101)/2)&gt;3.75,3.75,VLOOKUP(R101,MogulsDD!$A$1:$C$2000,3,FALSE)*(N101+P101)/2)+IF((18-12*S101/$J$5)&gt;7.5,7.5,IF((18-12*S101/$J$5)&lt;0,0,(18-12*S101/$J$5)))</f>
        <v>0</v>
      </c>
      <c r="U101" s="43"/>
      <c r="V101" s="43"/>
      <c r="W101" s="43"/>
      <c r="X101" s="43"/>
      <c r="Y101" s="43"/>
      <c r="Z101" s="43"/>
      <c r="AA101" s="43"/>
      <c r="AB101" s="43"/>
      <c r="AC101" s="43"/>
      <c r="AD101" s="43"/>
    </row>
    <row r="102" spans="1:30" ht="12.75" hidden="1" customHeight="1">
      <c r="A102" s="56">
        <f t="shared" si="2"/>
        <v>10</v>
      </c>
      <c r="B102" s="110"/>
      <c r="C102" s="58"/>
      <c r="D102" s="58"/>
      <c r="E102" s="58"/>
      <c r="F102" s="58"/>
      <c r="G102" s="58"/>
      <c r="H102" s="58"/>
      <c r="I102" s="60"/>
      <c r="J102" s="111"/>
      <c r="K102" s="81"/>
      <c r="L102" s="81"/>
      <c r="M102" s="82"/>
      <c r="N102" s="82"/>
      <c r="O102" s="78"/>
      <c r="P102" s="78"/>
      <c r="Q102" s="78" t="s">
        <v>857</v>
      </c>
      <c r="R102" s="78" t="s">
        <v>858</v>
      </c>
      <c r="S102" s="62">
        <v>9999</v>
      </c>
      <c r="T102" s="58">
        <f>(J102+K102+L102)+IF((VLOOKUP(Q102,MogulsDD!$A$1:$C$2000,3,FALSE)*(M102+O102)/2)&gt;3.75,3.75,VLOOKUP(Q102,MogulsDD!$A$1:$C$2000,3,FALSE)*(M102+O102)/2)+IF((VLOOKUP(R102,MogulsDD!$A$1:$C$2000,3,FALSE)*(N102+P102)/2)&gt;3.75,3.75,VLOOKUP(R102,MogulsDD!$A$1:$C$2000,3,FALSE)*(N102+P102)/2)+IF((18-12*S102/$J$5)&gt;7.5,7.5,IF((18-12*S102/$J$5)&lt;0,0,(18-12*S102/$J$5)))</f>
        <v>0</v>
      </c>
      <c r="U102" s="43"/>
      <c r="V102" s="43"/>
      <c r="W102" s="43"/>
      <c r="X102" s="43"/>
      <c r="Y102" s="43"/>
      <c r="Z102" s="43"/>
      <c r="AA102" s="43"/>
      <c r="AB102" s="43"/>
      <c r="AC102" s="43"/>
      <c r="AD102" s="43"/>
    </row>
    <row r="103" spans="1:30" ht="12.75" hidden="1" customHeight="1">
      <c r="A103" s="56">
        <f t="shared" si="2"/>
        <v>10</v>
      </c>
      <c r="B103" s="110"/>
      <c r="C103" s="58"/>
      <c r="D103" s="58"/>
      <c r="E103" s="58"/>
      <c r="F103" s="58"/>
      <c r="G103" s="58"/>
      <c r="H103" s="58"/>
      <c r="I103" s="60"/>
      <c r="J103" s="111"/>
      <c r="K103" s="81"/>
      <c r="L103" s="81"/>
      <c r="M103" s="82"/>
      <c r="N103" s="82"/>
      <c r="O103" s="78"/>
      <c r="P103" s="78"/>
      <c r="Q103" s="78" t="s">
        <v>859</v>
      </c>
      <c r="R103" s="78" t="s">
        <v>860</v>
      </c>
      <c r="S103" s="62">
        <v>9999</v>
      </c>
      <c r="T103" s="58">
        <f>(J103+K103+L103)+IF((VLOOKUP(Q103,MogulsDD!$A$1:$C$2000,3,FALSE)*(M103+O103)/2)&gt;3.75,3.75,VLOOKUP(Q103,MogulsDD!$A$1:$C$2000,3,FALSE)*(M103+O103)/2)+IF((VLOOKUP(R103,MogulsDD!$A$1:$C$2000,3,FALSE)*(N103+P103)/2)&gt;3.75,3.75,VLOOKUP(R103,MogulsDD!$A$1:$C$2000,3,FALSE)*(N103+P103)/2)+IF((18-12*S103/$J$5)&gt;7.5,7.5,IF((18-12*S103/$J$5)&lt;0,0,(18-12*S103/$J$5)))</f>
        <v>0</v>
      </c>
      <c r="U103" s="43"/>
      <c r="V103" s="43"/>
      <c r="W103" s="43"/>
      <c r="X103" s="43"/>
      <c r="Y103" s="43"/>
      <c r="Z103" s="43"/>
      <c r="AA103" s="43"/>
      <c r="AB103" s="43"/>
      <c r="AC103" s="43"/>
      <c r="AD103" s="43"/>
    </row>
    <row r="104" spans="1:30" ht="12.75" hidden="1" customHeight="1">
      <c r="A104" s="56">
        <f t="shared" si="2"/>
        <v>10</v>
      </c>
      <c r="B104" s="110"/>
      <c r="C104" s="58"/>
      <c r="D104" s="58"/>
      <c r="E104" s="58"/>
      <c r="F104" s="58"/>
      <c r="G104" s="58"/>
      <c r="H104" s="58"/>
      <c r="I104" s="60"/>
      <c r="J104" s="111"/>
      <c r="K104" s="81"/>
      <c r="L104" s="81"/>
      <c r="M104" s="82"/>
      <c r="N104" s="82"/>
      <c r="O104" s="78"/>
      <c r="P104" s="78"/>
      <c r="Q104" s="78" t="s">
        <v>861</v>
      </c>
      <c r="R104" s="78" t="s">
        <v>862</v>
      </c>
      <c r="S104" s="62">
        <v>9999</v>
      </c>
      <c r="T104" s="58">
        <f>(J104+K104+L104)+IF((VLOOKUP(Q104,MogulsDD!$A$1:$C$2000,3,FALSE)*(M104+O104)/2)&gt;3.75,3.75,VLOOKUP(Q104,MogulsDD!$A$1:$C$2000,3,FALSE)*(M104+O104)/2)+IF((VLOOKUP(R104,MogulsDD!$A$1:$C$2000,3,FALSE)*(N104+P104)/2)&gt;3.75,3.75,VLOOKUP(R104,MogulsDD!$A$1:$C$2000,3,FALSE)*(N104+P104)/2)+IF((18-12*S104/$J$5)&gt;7.5,7.5,IF((18-12*S104/$J$5)&lt;0,0,(18-12*S104/$J$5)))</f>
        <v>0</v>
      </c>
      <c r="U104" s="43"/>
      <c r="V104" s="43"/>
      <c r="W104" s="43"/>
      <c r="X104" s="43"/>
      <c r="Y104" s="43"/>
      <c r="Z104" s="43"/>
      <c r="AA104" s="43"/>
      <c r="AB104" s="43"/>
      <c r="AC104" s="43"/>
      <c r="AD104" s="43"/>
    </row>
    <row r="105" spans="1:30" ht="12.75" hidden="1" customHeight="1">
      <c r="A105" s="56">
        <f t="shared" ref="A105:A140" si="3">RANK(T105,$T$41:$T$140,0)</f>
        <v>10</v>
      </c>
      <c r="B105" s="110"/>
      <c r="C105" s="58"/>
      <c r="D105" s="58"/>
      <c r="E105" s="58"/>
      <c r="F105" s="58"/>
      <c r="G105" s="58"/>
      <c r="H105" s="58"/>
      <c r="I105" s="60"/>
      <c r="J105" s="111"/>
      <c r="K105" s="81"/>
      <c r="L105" s="81"/>
      <c r="M105" s="82"/>
      <c r="N105" s="82"/>
      <c r="O105" s="78"/>
      <c r="P105" s="78"/>
      <c r="Q105" s="78" t="s">
        <v>863</v>
      </c>
      <c r="R105" s="78" t="s">
        <v>864</v>
      </c>
      <c r="S105" s="62">
        <v>9999</v>
      </c>
      <c r="T105" s="58">
        <f>(J105+K105+L105)+IF((VLOOKUP(Q105,MogulsDD!$A$1:$C$2000,3,FALSE)*(M105+O105)/2)&gt;3.75,3.75,VLOOKUP(Q105,MogulsDD!$A$1:$C$2000,3,FALSE)*(M105+O105)/2)+IF((VLOOKUP(R105,MogulsDD!$A$1:$C$2000,3,FALSE)*(N105+P105)/2)&gt;3.75,3.75,VLOOKUP(R105,MogulsDD!$A$1:$C$2000,3,FALSE)*(N105+P105)/2)+IF((18-12*S105/$J$5)&gt;7.5,7.5,IF((18-12*S105/$J$5)&lt;0,0,(18-12*S105/$J$5)))</f>
        <v>0</v>
      </c>
      <c r="U105" s="43"/>
      <c r="V105" s="43"/>
      <c r="W105" s="43"/>
      <c r="X105" s="43"/>
      <c r="Y105" s="43"/>
      <c r="Z105" s="43"/>
      <c r="AA105" s="43"/>
      <c r="AB105" s="43"/>
      <c r="AC105" s="43"/>
      <c r="AD105" s="43"/>
    </row>
    <row r="106" spans="1:30" ht="12.75" hidden="1" customHeight="1">
      <c r="A106" s="56">
        <f t="shared" si="3"/>
        <v>10</v>
      </c>
      <c r="B106" s="110"/>
      <c r="C106" s="58"/>
      <c r="D106" s="58"/>
      <c r="E106" s="58"/>
      <c r="F106" s="58"/>
      <c r="G106" s="58"/>
      <c r="H106" s="58"/>
      <c r="I106" s="60"/>
      <c r="J106" s="111"/>
      <c r="K106" s="81"/>
      <c r="L106" s="81"/>
      <c r="M106" s="82"/>
      <c r="N106" s="82"/>
      <c r="O106" s="78"/>
      <c r="P106" s="78"/>
      <c r="Q106" s="78" t="s">
        <v>865</v>
      </c>
      <c r="R106" s="78" t="s">
        <v>866</v>
      </c>
      <c r="S106" s="62">
        <v>9999</v>
      </c>
      <c r="T106" s="58">
        <f>(J106+K106+L106)+IF((VLOOKUP(Q106,MogulsDD!$A$1:$C$2000,3,FALSE)*(M106+O106)/2)&gt;3.75,3.75,VLOOKUP(Q106,MogulsDD!$A$1:$C$2000,3,FALSE)*(M106+O106)/2)+IF((VLOOKUP(R106,MogulsDD!$A$1:$C$2000,3,FALSE)*(N106+P106)/2)&gt;3.75,3.75,VLOOKUP(R106,MogulsDD!$A$1:$C$2000,3,FALSE)*(N106+P106)/2)+IF((18-12*S106/$J$5)&gt;7.5,7.5,IF((18-12*S106/$J$5)&lt;0,0,(18-12*S106/$J$5)))</f>
        <v>0</v>
      </c>
      <c r="U106" s="43"/>
      <c r="V106" s="43"/>
      <c r="W106" s="43"/>
      <c r="X106" s="43"/>
      <c r="Y106" s="43"/>
      <c r="Z106" s="43"/>
      <c r="AA106" s="43"/>
      <c r="AB106" s="43"/>
      <c r="AC106" s="43"/>
      <c r="AD106" s="43"/>
    </row>
    <row r="107" spans="1:30" ht="12.75" hidden="1" customHeight="1">
      <c r="A107" s="56">
        <f t="shared" si="3"/>
        <v>10</v>
      </c>
      <c r="B107" s="110"/>
      <c r="C107" s="58"/>
      <c r="D107" s="58"/>
      <c r="E107" s="58"/>
      <c r="F107" s="58"/>
      <c r="G107" s="58"/>
      <c r="H107" s="58"/>
      <c r="I107" s="60"/>
      <c r="J107" s="111"/>
      <c r="K107" s="81"/>
      <c r="L107" s="81"/>
      <c r="M107" s="82"/>
      <c r="N107" s="82"/>
      <c r="O107" s="78"/>
      <c r="P107" s="78"/>
      <c r="Q107" s="78" t="s">
        <v>867</v>
      </c>
      <c r="R107" s="78" t="s">
        <v>868</v>
      </c>
      <c r="S107" s="62">
        <v>9999</v>
      </c>
      <c r="T107" s="58">
        <f>(J107+K107+L107)+IF((VLOOKUP(Q107,MogulsDD!$A$1:$C$2000,3,FALSE)*(M107+O107)/2)&gt;3.75,3.75,VLOOKUP(Q107,MogulsDD!$A$1:$C$2000,3,FALSE)*(M107+O107)/2)+IF((VLOOKUP(R107,MogulsDD!$A$1:$C$2000,3,FALSE)*(N107+P107)/2)&gt;3.75,3.75,VLOOKUP(R107,MogulsDD!$A$1:$C$2000,3,FALSE)*(N107+P107)/2)+IF((18-12*S107/$J$5)&gt;7.5,7.5,IF((18-12*S107/$J$5)&lt;0,0,(18-12*S107/$J$5)))</f>
        <v>0</v>
      </c>
      <c r="U107" s="43"/>
      <c r="V107" s="43"/>
      <c r="W107" s="43"/>
      <c r="X107" s="43"/>
      <c r="Y107" s="43"/>
      <c r="Z107" s="43"/>
      <c r="AA107" s="43"/>
      <c r="AB107" s="43"/>
      <c r="AC107" s="43"/>
      <c r="AD107" s="43"/>
    </row>
    <row r="108" spans="1:30" ht="12.75" hidden="1" customHeight="1">
      <c r="A108" s="56">
        <f t="shared" si="3"/>
        <v>10</v>
      </c>
      <c r="B108" s="110"/>
      <c r="C108" s="58"/>
      <c r="D108" s="58"/>
      <c r="E108" s="58"/>
      <c r="F108" s="58"/>
      <c r="G108" s="58"/>
      <c r="H108" s="58"/>
      <c r="I108" s="60"/>
      <c r="J108" s="111"/>
      <c r="K108" s="81"/>
      <c r="L108" s="81"/>
      <c r="M108" s="82"/>
      <c r="N108" s="82"/>
      <c r="O108" s="78"/>
      <c r="P108" s="78"/>
      <c r="Q108" s="78" t="s">
        <v>869</v>
      </c>
      <c r="R108" s="78" t="s">
        <v>870</v>
      </c>
      <c r="S108" s="62">
        <v>9999</v>
      </c>
      <c r="T108" s="58">
        <f>(J108+K108+L108)+IF((VLOOKUP(Q108,MogulsDD!$A$1:$C$2000,3,FALSE)*(M108+O108)/2)&gt;3.75,3.75,VLOOKUP(Q108,MogulsDD!$A$1:$C$2000,3,FALSE)*(M108+O108)/2)+IF((VLOOKUP(R108,MogulsDD!$A$1:$C$2000,3,FALSE)*(N108+P108)/2)&gt;3.75,3.75,VLOOKUP(R108,MogulsDD!$A$1:$C$2000,3,FALSE)*(N108+P108)/2)+IF((18-12*S108/$J$5)&gt;7.5,7.5,IF((18-12*S108/$J$5)&lt;0,0,(18-12*S108/$J$5)))</f>
        <v>0</v>
      </c>
      <c r="U108" s="43"/>
      <c r="V108" s="43"/>
      <c r="W108" s="43"/>
      <c r="X108" s="43"/>
      <c r="Y108" s="43"/>
      <c r="Z108" s="43"/>
      <c r="AA108" s="43"/>
      <c r="AB108" s="43"/>
      <c r="AC108" s="43"/>
      <c r="AD108" s="43"/>
    </row>
    <row r="109" spans="1:30" ht="12.75" hidden="1" customHeight="1">
      <c r="A109" s="56">
        <f t="shared" si="3"/>
        <v>10</v>
      </c>
      <c r="B109" s="110"/>
      <c r="C109" s="58"/>
      <c r="D109" s="58"/>
      <c r="E109" s="58"/>
      <c r="F109" s="58"/>
      <c r="G109" s="58"/>
      <c r="H109" s="58"/>
      <c r="I109" s="60"/>
      <c r="J109" s="111"/>
      <c r="K109" s="81"/>
      <c r="L109" s="81"/>
      <c r="M109" s="82"/>
      <c r="N109" s="82"/>
      <c r="O109" s="78"/>
      <c r="P109" s="78"/>
      <c r="Q109" s="78" t="s">
        <v>871</v>
      </c>
      <c r="R109" s="78" t="s">
        <v>872</v>
      </c>
      <c r="S109" s="62">
        <v>9999</v>
      </c>
      <c r="T109" s="58">
        <f>(J109+K109+L109)+IF((VLOOKUP(Q109,MogulsDD!$A$1:$C$2000,3,FALSE)*(M109+O109)/2)&gt;3.75,3.75,VLOOKUP(Q109,MogulsDD!$A$1:$C$2000,3,FALSE)*(M109+O109)/2)+IF((VLOOKUP(R109,MogulsDD!$A$1:$C$2000,3,FALSE)*(N109+P109)/2)&gt;3.75,3.75,VLOOKUP(R109,MogulsDD!$A$1:$C$2000,3,FALSE)*(N109+P109)/2)+IF((18-12*S109/$J$5)&gt;7.5,7.5,IF((18-12*S109/$J$5)&lt;0,0,(18-12*S109/$J$5)))</f>
        <v>0</v>
      </c>
      <c r="U109" s="43"/>
      <c r="V109" s="43"/>
      <c r="W109" s="43"/>
      <c r="X109" s="43"/>
      <c r="Y109" s="43"/>
      <c r="Z109" s="43"/>
      <c r="AA109" s="43"/>
      <c r="AB109" s="43"/>
      <c r="AC109" s="43"/>
      <c r="AD109" s="43"/>
    </row>
    <row r="110" spans="1:30" ht="12.75" hidden="1" customHeight="1">
      <c r="A110" s="56">
        <f t="shared" si="3"/>
        <v>10</v>
      </c>
      <c r="B110" s="115"/>
      <c r="C110" s="116"/>
      <c r="D110" s="116"/>
      <c r="E110" s="116"/>
      <c r="F110" s="116"/>
      <c r="G110" s="116"/>
      <c r="H110" s="116"/>
      <c r="I110" s="117"/>
      <c r="J110" s="111"/>
      <c r="K110" s="81"/>
      <c r="L110" s="81"/>
      <c r="M110" s="82"/>
      <c r="N110" s="82"/>
      <c r="O110" s="78"/>
      <c r="P110" s="78"/>
      <c r="Q110" s="78" t="s">
        <v>873</v>
      </c>
      <c r="R110" s="78" t="s">
        <v>874</v>
      </c>
      <c r="S110" s="62">
        <v>9999</v>
      </c>
      <c r="T110" s="58">
        <f>(J110+K110+L110)+IF((VLOOKUP(Q110,MogulsDD!$A$1:$C$2000,3,FALSE)*(M110+O110)/2)&gt;3.75,3.75,VLOOKUP(Q110,MogulsDD!$A$1:$C$2000,3,FALSE)*(M110+O110)/2)+IF((VLOOKUP(R110,MogulsDD!$A$1:$C$2000,3,FALSE)*(N110+P110)/2)&gt;3.75,3.75,VLOOKUP(R110,MogulsDD!$A$1:$C$2000,3,FALSE)*(N110+P110)/2)+IF((18-12*S110/$J$5)&gt;7.5,7.5,IF((18-12*S110/$J$5)&lt;0,0,(18-12*S110/$J$5)))</f>
        <v>0</v>
      </c>
      <c r="U110" s="43"/>
      <c r="V110" s="43"/>
      <c r="W110" s="43"/>
      <c r="X110" s="43"/>
      <c r="Y110" s="43"/>
      <c r="Z110" s="43"/>
      <c r="AA110" s="43"/>
      <c r="AB110" s="43"/>
      <c r="AC110" s="43"/>
      <c r="AD110" s="43"/>
    </row>
    <row r="111" spans="1:30" ht="12.75" hidden="1" customHeight="1">
      <c r="A111" s="56">
        <f t="shared" si="3"/>
        <v>10</v>
      </c>
      <c r="B111" s="115"/>
      <c r="C111" s="116"/>
      <c r="D111" s="116"/>
      <c r="E111" s="116"/>
      <c r="F111" s="116"/>
      <c r="G111" s="116"/>
      <c r="H111" s="116"/>
      <c r="I111" s="117"/>
      <c r="J111" s="111"/>
      <c r="K111" s="81"/>
      <c r="L111" s="81"/>
      <c r="M111" s="82"/>
      <c r="N111" s="82"/>
      <c r="O111" s="78"/>
      <c r="P111" s="78"/>
      <c r="Q111" s="78" t="s">
        <v>875</v>
      </c>
      <c r="R111" s="78" t="s">
        <v>876</v>
      </c>
      <c r="S111" s="62">
        <v>9999</v>
      </c>
      <c r="T111" s="58">
        <f>(J111+K111+L111)+IF((VLOOKUP(Q111,MogulsDD!$A$1:$C$2000,3,FALSE)*(M111+O111)/2)&gt;3.75,3.75,VLOOKUP(Q111,MogulsDD!$A$1:$C$2000,3,FALSE)*(M111+O111)/2)+IF((VLOOKUP(R111,MogulsDD!$A$1:$C$2000,3,FALSE)*(N111+P111)/2)&gt;3.75,3.75,VLOOKUP(R111,MogulsDD!$A$1:$C$2000,3,FALSE)*(N111+P111)/2)+IF((18-12*S111/$J$5)&gt;7.5,7.5,IF((18-12*S111/$J$5)&lt;0,0,(18-12*S111/$J$5)))</f>
        <v>0</v>
      </c>
      <c r="U111" s="43"/>
      <c r="V111" s="43"/>
      <c r="W111" s="43"/>
      <c r="X111" s="43"/>
      <c r="Y111" s="43"/>
      <c r="Z111" s="43"/>
      <c r="AA111" s="43"/>
      <c r="AB111" s="43"/>
      <c r="AC111" s="43"/>
      <c r="AD111" s="43"/>
    </row>
    <row r="112" spans="1:30" ht="12.75" hidden="1" customHeight="1">
      <c r="A112" s="56">
        <f t="shared" si="3"/>
        <v>10</v>
      </c>
      <c r="B112" s="110"/>
      <c r="C112" s="58"/>
      <c r="D112" s="58"/>
      <c r="E112" s="58"/>
      <c r="F112" s="58"/>
      <c r="G112" s="58"/>
      <c r="H112" s="58"/>
      <c r="I112" s="60"/>
      <c r="J112" s="111"/>
      <c r="K112" s="81"/>
      <c r="L112" s="81"/>
      <c r="M112" s="82"/>
      <c r="N112" s="82"/>
      <c r="O112" s="78"/>
      <c r="P112" s="78"/>
      <c r="Q112" s="78" t="s">
        <v>877</v>
      </c>
      <c r="R112" s="78" t="s">
        <v>878</v>
      </c>
      <c r="S112" s="62">
        <v>9999</v>
      </c>
      <c r="T112" s="58">
        <f>(J112+K112+L112)+IF((VLOOKUP(Q112,MogulsDD!$A$1:$C$2000,3,FALSE)*(M112+O112)/2)&gt;3.75,3.75,VLOOKUP(Q112,MogulsDD!$A$1:$C$2000,3,FALSE)*(M112+O112)/2)+IF((VLOOKUP(R112,MogulsDD!$A$1:$C$2000,3,FALSE)*(N112+P112)/2)&gt;3.75,3.75,VLOOKUP(R112,MogulsDD!$A$1:$C$2000,3,FALSE)*(N112+P112)/2)+IF((18-12*S112/$J$5)&gt;7.5,7.5,IF((18-12*S112/$J$5)&lt;0,0,(18-12*S112/$J$5)))</f>
        <v>0</v>
      </c>
      <c r="U112" s="43"/>
      <c r="V112" s="43"/>
      <c r="W112" s="43"/>
      <c r="X112" s="43"/>
      <c r="Y112" s="43"/>
      <c r="Z112" s="43"/>
      <c r="AA112" s="43"/>
      <c r="AB112" s="43"/>
      <c r="AC112" s="43"/>
      <c r="AD112" s="43"/>
    </row>
    <row r="113" spans="1:30" ht="12.75" hidden="1" customHeight="1">
      <c r="A113" s="56">
        <f t="shared" si="3"/>
        <v>10</v>
      </c>
      <c r="B113" s="110"/>
      <c r="C113" s="58"/>
      <c r="D113" s="58"/>
      <c r="E113" s="58"/>
      <c r="F113" s="58"/>
      <c r="G113" s="58"/>
      <c r="H113" s="58"/>
      <c r="I113" s="60"/>
      <c r="J113" s="111"/>
      <c r="K113" s="81"/>
      <c r="L113" s="81"/>
      <c r="M113" s="82"/>
      <c r="N113" s="82"/>
      <c r="O113" s="78"/>
      <c r="P113" s="78"/>
      <c r="Q113" s="78" t="s">
        <v>879</v>
      </c>
      <c r="R113" s="78" t="s">
        <v>880</v>
      </c>
      <c r="S113" s="62">
        <v>9999</v>
      </c>
      <c r="T113" s="58">
        <f>(J113+K113+L113)+IF((VLOOKUP(Q113,MogulsDD!$A$1:$C$2000,3,FALSE)*(M113+O113)/2)&gt;3.75,3.75,VLOOKUP(Q113,MogulsDD!$A$1:$C$2000,3,FALSE)*(M113+O113)/2)+IF((VLOOKUP(R113,MogulsDD!$A$1:$C$2000,3,FALSE)*(N113+P113)/2)&gt;3.75,3.75,VLOOKUP(R113,MogulsDD!$A$1:$C$2000,3,FALSE)*(N113+P113)/2)+IF((18-12*S113/$J$5)&gt;7.5,7.5,IF((18-12*S113/$J$5)&lt;0,0,(18-12*S113/$J$5)))</f>
        <v>0</v>
      </c>
      <c r="U113" s="43"/>
      <c r="V113" s="43"/>
      <c r="W113" s="43"/>
      <c r="X113" s="43"/>
      <c r="Y113" s="43"/>
      <c r="Z113" s="43"/>
      <c r="AA113" s="43"/>
      <c r="AB113" s="43"/>
      <c r="AC113" s="43"/>
      <c r="AD113" s="43"/>
    </row>
    <row r="114" spans="1:30" ht="12.75" hidden="1" customHeight="1">
      <c r="A114" s="56">
        <f t="shared" si="3"/>
        <v>10</v>
      </c>
      <c r="B114" s="110"/>
      <c r="C114" s="58"/>
      <c r="D114" s="58"/>
      <c r="E114" s="58"/>
      <c r="F114" s="58"/>
      <c r="G114" s="58"/>
      <c r="H114" s="58"/>
      <c r="I114" s="60"/>
      <c r="J114" s="111"/>
      <c r="K114" s="81"/>
      <c r="L114" s="81"/>
      <c r="M114" s="82"/>
      <c r="N114" s="82"/>
      <c r="O114" s="78"/>
      <c r="P114" s="78"/>
      <c r="Q114" s="78" t="s">
        <v>881</v>
      </c>
      <c r="R114" s="78" t="s">
        <v>882</v>
      </c>
      <c r="S114" s="62">
        <v>9999</v>
      </c>
      <c r="T114" s="58">
        <f>(J114+K114+L114)+IF((VLOOKUP(Q114,MogulsDD!$A$1:$C$2000,3,FALSE)*(M114+O114)/2)&gt;3.75,3.75,VLOOKUP(Q114,MogulsDD!$A$1:$C$2000,3,FALSE)*(M114+O114)/2)+IF((VLOOKUP(R114,MogulsDD!$A$1:$C$2000,3,FALSE)*(N114+P114)/2)&gt;3.75,3.75,VLOOKUP(R114,MogulsDD!$A$1:$C$2000,3,FALSE)*(N114+P114)/2)+IF((18-12*S114/$J$5)&gt;7.5,7.5,IF((18-12*S114/$J$5)&lt;0,0,(18-12*S114/$J$5)))</f>
        <v>0</v>
      </c>
      <c r="U114" s="43"/>
      <c r="V114" s="43"/>
      <c r="W114" s="43"/>
      <c r="X114" s="43"/>
      <c r="Y114" s="43"/>
      <c r="Z114" s="43"/>
      <c r="AA114" s="43"/>
      <c r="AB114" s="43"/>
      <c r="AC114" s="43"/>
      <c r="AD114" s="43"/>
    </row>
    <row r="115" spans="1:30" ht="12.75" hidden="1" customHeight="1">
      <c r="A115" s="56">
        <f t="shared" si="3"/>
        <v>10</v>
      </c>
      <c r="B115" s="110"/>
      <c r="C115" s="58"/>
      <c r="D115" s="58"/>
      <c r="E115" s="58"/>
      <c r="F115" s="58"/>
      <c r="G115" s="58"/>
      <c r="H115" s="58"/>
      <c r="I115" s="60"/>
      <c r="J115" s="111"/>
      <c r="K115" s="81"/>
      <c r="L115" s="81"/>
      <c r="M115" s="82"/>
      <c r="N115" s="82"/>
      <c r="O115" s="78"/>
      <c r="P115" s="78"/>
      <c r="Q115" s="78" t="s">
        <v>883</v>
      </c>
      <c r="R115" s="78" t="s">
        <v>884</v>
      </c>
      <c r="S115" s="62">
        <v>9999</v>
      </c>
      <c r="T115" s="58">
        <f>(J115+K115+L115)+IF((VLOOKUP(Q115,MogulsDD!$A$1:$C$2000,3,FALSE)*(M115+O115)/2)&gt;3.75,3.75,VLOOKUP(Q115,MogulsDD!$A$1:$C$2000,3,FALSE)*(M115+O115)/2)+IF((VLOOKUP(R115,MogulsDD!$A$1:$C$2000,3,FALSE)*(N115+P115)/2)&gt;3.75,3.75,VLOOKUP(R115,MogulsDD!$A$1:$C$2000,3,FALSE)*(N115+P115)/2)+IF((18-12*S115/$J$5)&gt;7.5,7.5,IF((18-12*S115/$J$5)&lt;0,0,(18-12*S115/$J$5)))</f>
        <v>0</v>
      </c>
      <c r="U115" s="43"/>
      <c r="V115" s="43"/>
      <c r="W115" s="43"/>
      <c r="X115" s="43"/>
      <c r="Y115" s="43"/>
      <c r="Z115" s="43"/>
      <c r="AA115" s="43"/>
      <c r="AB115" s="43"/>
      <c r="AC115" s="43"/>
      <c r="AD115" s="43"/>
    </row>
    <row r="116" spans="1:30" ht="12.75" hidden="1" customHeight="1">
      <c r="A116" s="56">
        <f t="shared" si="3"/>
        <v>10</v>
      </c>
      <c r="B116" s="110"/>
      <c r="C116" s="58"/>
      <c r="D116" s="58"/>
      <c r="E116" s="58"/>
      <c r="F116" s="58"/>
      <c r="G116" s="58"/>
      <c r="H116" s="58"/>
      <c r="I116" s="60"/>
      <c r="J116" s="111"/>
      <c r="K116" s="81"/>
      <c r="L116" s="81"/>
      <c r="M116" s="82"/>
      <c r="N116" s="82"/>
      <c r="O116" s="78"/>
      <c r="P116" s="78"/>
      <c r="Q116" s="78" t="s">
        <v>885</v>
      </c>
      <c r="R116" s="78" t="s">
        <v>886</v>
      </c>
      <c r="S116" s="62">
        <v>9999</v>
      </c>
      <c r="T116" s="58">
        <f>(J116+K116+L116)+IF((VLOOKUP(Q116,MogulsDD!$A$1:$C$2000,3,FALSE)*(M116+O116)/2)&gt;3.75,3.75,VLOOKUP(Q116,MogulsDD!$A$1:$C$2000,3,FALSE)*(M116+O116)/2)+IF((VLOOKUP(R116,MogulsDD!$A$1:$C$2000,3,FALSE)*(N116+P116)/2)&gt;3.75,3.75,VLOOKUP(R116,MogulsDD!$A$1:$C$2000,3,FALSE)*(N116+P116)/2)+IF((18-12*S116/$J$5)&gt;7.5,7.5,IF((18-12*S116/$J$5)&lt;0,0,(18-12*S116/$J$5)))</f>
        <v>0</v>
      </c>
      <c r="U116" s="43"/>
      <c r="V116" s="43"/>
      <c r="W116" s="43"/>
      <c r="X116" s="43"/>
      <c r="Y116" s="43"/>
      <c r="Z116" s="43"/>
      <c r="AA116" s="43"/>
      <c r="AB116" s="43"/>
      <c r="AC116" s="43"/>
      <c r="AD116" s="43"/>
    </row>
    <row r="117" spans="1:30" ht="12.75" hidden="1" customHeight="1">
      <c r="A117" s="56">
        <f t="shared" si="3"/>
        <v>10</v>
      </c>
      <c r="B117" s="110"/>
      <c r="C117" s="58"/>
      <c r="D117" s="58"/>
      <c r="E117" s="58"/>
      <c r="F117" s="58"/>
      <c r="G117" s="58"/>
      <c r="H117" s="58"/>
      <c r="I117" s="60"/>
      <c r="J117" s="111"/>
      <c r="K117" s="81"/>
      <c r="L117" s="81"/>
      <c r="M117" s="82"/>
      <c r="N117" s="82"/>
      <c r="O117" s="78"/>
      <c r="P117" s="78"/>
      <c r="Q117" s="78" t="s">
        <v>887</v>
      </c>
      <c r="R117" s="78" t="s">
        <v>888</v>
      </c>
      <c r="S117" s="62">
        <v>9999</v>
      </c>
      <c r="T117" s="58">
        <f>(J117+K117+L117)+IF((VLOOKUP(Q117,MogulsDD!$A$1:$C$2000,3,FALSE)*(M117+O117)/2)&gt;3.75,3.75,VLOOKUP(Q117,MogulsDD!$A$1:$C$2000,3,FALSE)*(M117+O117)/2)+IF((VLOOKUP(R117,MogulsDD!$A$1:$C$2000,3,FALSE)*(N117+P117)/2)&gt;3.75,3.75,VLOOKUP(R117,MogulsDD!$A$1:$C$2000,3,FALSE)*(N117+P117)/2)+IF((18-12*S117/$J$5)&gt;7.5,7.5,IF((18-12*S117/$J$5)&lt;0,0,(18-12*S117/$J$5)))</f>
        <v>0</v>
      </c>
      <c r="U117" s="43"/>
      <c r="V117" s="43"/>
      <c r="W117" s="43"/>
      <c r="X117" s="43"/>
      <c r="Y117" s="43"/>
      <c r="Z117" s="43"/>
      <c r="AA117" s="43"/>
      <c r="AB117" s="43"/>
      <c r="AC117" s="43"/>
      <c r="AD117" s="43"/>
    </row>
    <row r="118" spans="1:30" ht="12.75" hidden="1" customHeight="1">
      <c r="A118" s="56">
        <f t="shared" si="3"/>
        <v>10</v>
      </c>
      <c r="B118" s="110"/>
      <c r="C118" s="58"/>
      <c r="D118" s="58"/>
      <c r="E118" s="58"/>
      <c r="F118" s="58"/>
      <c r="G118" s="58"/>
      <c r="H118" s="58"/>
      <c r="I118" s="60"/>
      <c r="J118" s="111"/>
      <c r="K118" s="81"/>
      <c r="L118" s="81"/>
      <c r="M118" s="82"/>
      <c r="N118" s="82"/>
      <c r="O118" s="78"/>
      <c r="P118" s="78"/>
      <c r="Q118" s="78" t="s">
        <v>889</v>
      </c>
      <c r="R118" s="78" t="s">
        <v>890</v>
      </c>
      <c r="S118" s="62">
        <v>9999</v>
      </c>
      <c r="T118" s="58">
        <f>(J118+K118+L118)+IF((VLOOKUP(Q118,MogulsDD!$A$1:$C$2000,3,FALSE)*(M118+O118)/2)&gt;3.75,3.75,VLOOKUP(Q118,MogulsDD!$A$1:$C$2000,3,FALSE)*(M118+O118)/2)+IF((VLOOKUP(R118,MogulsDD!$A$1:$C$2000,3,FALSE)*(N118+P118)/2)&gt;3.75,3.75,VLOOKUP(R118,MogulsDD!$A$1:$C$2000,3,FALSE)*(N118+P118)/2)+IF((18-12*S118/$J$5)&gt;7.5,7.5,IF((18-12*S118/$J$5)&lt;0,0,(18-12*S118/$J$5)))</f>
        <v>0</v>
      </c>
      <c r="U118" s="43"/>
      <c r="V118" s="43"/>
      <c r="W118" s="43"/>
      <c r="X118" s="43"/>
      <c r="Y118" s="43"/>
      <c r="Z118" s="43"/>
      <c r="AA118" s="43"/>
      <c r="AB118" s="43"/>
      <c r="AC118" s="43"/>
      <c r="AD118" s="43"/>
    </row>
    <row r="119" spans="1:30" ht="12.75" hidden="1" customHeight="1">
      <c r="A119" s="56">
        <f t="shared" si="3"/>
        <v>10</v>
      </c>
      <c r="B119" s="110"/>
      <c r="C119" s="58"/>
      <c r="D119" s="58"/>
      <c r="E119" s="58"/>
      <c r="F119" s="58"/>
      <c r="G119" s="58"/>
      <c r="H119" s="58"/>
      <c r="I119" s="60"/>
      <c r="J119" s="111"/>
      <c r="K119" s="81"/>
      <c r="L119" s="81"/>
      <c r="M119" s="82"/>
      <c r="N119" s="82"/>
      <c r="O119" s="78"/>
      <c r="P119" s="78"/>
      <c r="Q119" s="78" t="s">
        <v>891</v>
      </c>
      <c r="R119" s="78" t="s">
        <v>892</v>
      </c>
      <c r="S119" s="62">
        <v>9999</v>
      </c>
      <c r="T119" s="58">
        <f>(J119+K119+L119)+IF((VLOOKUP(Q119,MogulsDD!$A$1:$C$2000,3,FALSE)*(M119+O119)/2)&gt;3.75,3.75,VLOOKUP(Q119,MogulsDD!$A$1:$C$2000,3,FALSE)*(M119+O119)/2)+IF((VLOOKUP(R119,MogulsDD!$A$1:$C$2000,3,FALSE)*(N119+P119)/2)&gt;3.75,3.75,VLOOKUP(R119,MogulsDD!$A$1:$C$2000,3,FALSE)*(N119+P119)/2)+IF((18-12*S119/$J$5)&gt;7.5,7.5,IF((18-12*S119/$J$5)&lt;0,0,(18-12*S119/$J$5)))</f>
        <v>0</v>
      </c>
      <c r="U119" s="43"/>
      <c r="V119" s="43"/>
      <c r="W119" s="43"/>
      <c r="X119" s="43"/>
      <c r="Y119" s="43"/>
      <c r="Z119" s="43"/>
      <c r="AA119" s="43"/>
      <c r="AB119" s="43"/>
      <c r="AC119" s="43"/>
      <c r="AD119" s="43"/>
    </row>
    <row r="120" spans="1:30" ht="12.75" hidden="1" customHeight="1">
      <c r="A120" s="56">
        <f t="shared" si="3"/>
        <v>10</v>
      </c>
      <c r="B120" s="110"/>
      <c r="C120" s="58"/>
      <c r="D120" s="58"/>
      <c r="E120" s="58"/>
      <c r="F120" s="58"/>
      <c r="G120" s="58"/>
      <c r="H120" s="58"/>
      <c r="I120" s="60"/>
      <c r="J120" s="111"/>
      <c r="K120" s="81"/>
      <c r="L120" s="81"/>
      <c r="M120" s="82"/>
      <c r="N120" s="82"/>
      <c r="O120" s="78"/>
      <c r="P120" s="78"/>
      <c r="Q120" s="78" t="s">
        <v>893</v>
      </c>
      <c r="R120" s="78" t="s">
        <v>894</v>
      </c>
      <c r="S120" s="62">
        <v>9999</v>
      </c>
      <c r="T120" s="58">
        <f>(J120+K120+L120)+IF((VLOOKUP(Q120,MogulsDD!$A$1:$C$2000,3,FALSE)*(M120+O120)/2)&gt;3.75,3.75,VLOOKUP(Q120,MogulsDD!$A$1:$C$2000,3,FALSE)*(M120+O120)/2)+IF((VLOOKUP(R120,MogulsDD!$A$1:$C$2000,3,FALSE)*(N120+P120)/2)&gt;3.75,3.75,VLOOKUP(R120,MogulsDD!$A$1:$C$2000,3,FALSE)*(N120+P120)/2)+IF((18-12*S120/$J$5)&gt;7.5,7.5,IF((18-12*S120/$J$5)&lt;0,0,(18-12*S120/$J$5)))</f>
        <v>0</v>
      </c>
      <c r="U120" s="43"/>
      <c r="V120" s="43"/>
      <c r="W120" s="43"/>
      <c r="X120" s="43"/>
      <c r="Y120" s="43"/>
      <c r="Z120" s="43"/>
      <c r="AA120" s="43"/>
      <c r="AB120" s="43"/>
      <c r="AC120" s="43"/>
      <c r="AD120" s="43"/>
    </row>
    <row r="121" spans="1:30" ht="12.75" hidden="1" customHeight="1">
      <c r="A121" s="56">
        <f t="shared" si="3"/>
        <v>10</v>
      </c>
      <c r="B121" s="110"/>
      <c r="C121" s="58"/>
      <c r="D121" s="58"/>
      <c r="E121" s="58"/>
      <c r="F121" s="58"/>
      <c r="G121" s="58"/>
      <c r="H121" s="58"/>
      <c r="I121" s="60"/>
      <c r="J121" s="111"/>
      <c r="K121" s="81"/>
      <c r="L121" s="81"/>
      <c r="M121" s="82"/>
      <c r="N121" s="82"/>
      <c r="O121" s="78"/>
      <c r="P121" s="78"/>
      <c r="Q121" s="78" t="s">
        <v>895</v>
      </c>
      <c r="R121" s="78" t="s">
        <v>896</v>
      </c>
      <c r="S121" s="62">
        <v>9999</v>
      </c>
      <c r="T121" s="58">
        <f>(J121+K121+L121)+IF((VLOOKUP(Q121,MogulsDD!$A$1:$C$2000,3,FALSE)*(M121+O121)/2)&gt;3.75,3.75,VLOOKUP(Q121,MogulsDD!$A$1:$C$2000,3,FALSE)*(M121+O121)/2)+IF((VLOOKUP(R121,MogulsDD!$A$1:$C$2000,3,FALSE)*(N121+P121)/2)&gt;3.75,3.75,VLOOKUP(R121,MogulsDD!$A$1:$C$2000,3,FALSE)*(N121+P121)/2)+IF((18-12*S121/$J$5)&gt;7.5,7.5,IF((18-12*S121/$J$5)&lt;0,0,(18-12*S121/$J$5)))</f>
        <v>0</v>
      </c>
      <c r="U121" s="43"/>
      <c r="V121" s="43"/>
      <c r="W121" s="43"/>
      <c r="X121" s="43"/>
      <c r="Y121" s="43"/>
      <c r="Z121" s="43"/>
      <c r="AA121" s="43"/>
      <c r="AB121" s="43"/>
      <c r="AC121" s="43"/>
      <c r="AD121" s="43"/>
    </row>
    <row r="122" spans="1:30" ht="12.75" hidden="1" customHeight="1">
      <c r="A122" s="56">
        <f t="shared" si="3"/>
        <v>10</v>
      </c>
      <c r="B122" s="110"/>
      <c r="C122" s="58"/>
      <c r="D122" s="58"/>
      <c r="E122" s="58"/>
      <c r="F122" s="58"/>
      <c r="G122" s="58"/>
      <c r="H122" s="58"/>
      <c r="I122" s="60"/>
      <c r="J122" s="111"/>
      <c r="K122" s="81"/>
      <c r="L122" s="81"/>
      <c r="M122" s="82"/>
      <c r="N122" s="82"/>
      <c r="O122" s="78"/>
      <c r="P122" s="78"/>
      <c r="Q122" s="78" t="s">
        <v>897</v>
      </c>
      <c r="R122" s="78" t="s">
        <v>898</v>
      </c>
      <c r="S122" s="62">
        <v>9999</v>
      </c>
      <c r="T122" s="58">
        <f>(J122+K122+L122)+IF((VLOOKUP(Q122,MogulsDD!$A$1:$C$2000,3,FALSE)*(M122+O122)/2)&gt;3.75,3.75,VLOOKUP(Q122,MogulsDD!$A$1:$C$2000,3,FALSE)*(M122+O122)/2)+IF((VLOOKUP(R122,MogulsDD!$A$1:$C$2000,3,FALSE)*(N122+P122)/2)&gt;3.75,3.75,VLOOKUP(R122,MogulsDD!$A$1:$C$2000,3,FALSE)*(N122+P122)/2)+IF((18-12*S122/$J$5)&gt;7.5,7.5,IF((18-12*S122/$J$5)&lt;0,0,(18-12*S122/$J$5)))</f>
        <v>0</v>
      </c>
      <c r="U122" s="43"/>
      <c r="V122" s="43"/>
      <c r="W122" s="43"/>
      <c r="X122" s="43"/>
      <c r="Y122" s="43"/>
      <c r="Z122" s="43"/>
      <c r="AA122" s="43"/>
      <c r="AB122" s="43"/>
      <c r="AC122" s="43"/>
      <c r="AD122" s="43"/>
    </row>
    <row r="123" spans="1:30" ht="12.75" hidden="1" customHeight="1">
      <c r="A123" s="56">
        <f t="shared" si="3"/>
        <v>10</v>
      </c>
      <c r="B123" s="110"/>
      <c r="C123" s="58"/>
      <c r="D123" s="58"/>
      <c r="E123" s="58"/>
      <c r="F123" s="58"/>
      <c r="G123" s="58"/>
      <c r="H123" s="58"/>
      <c r="I123" s="60"/>
      <c r="J123" s="111"/>
      <c r="K123" s="81"/>
      <c r="L123" s="81"/>
      <c r="M123" s="82"/>
      <c r="N123" s="82"/>
      <c r="O123" s="78"/>
      <c r="P123" s="78"/>
      <c r="Q123" s="78" t="s">
        <v>899</v>
      </c>
      <c r="R123" s="78" t="s">
        <v>900</v>
      </c>
      <c r="S123" s="62">
        <v>9999</v>
      </c>
      <c r="T123" s="58">
        <f>(J123+K123+L123)+IF((VLOOKUP(Q123,MogulsDD!$A$1:$C$2000,3,FALSE)*(M123+O123)/2)&gt;3.75,3.75,VLOOKUP(Q123,MogulsDD!$A$1:$C$2000,3,FALSE)*(M123+O123)/2)+IF((VLOOKUP(R123,MogulsDD!$A$1:$C$2000,3,FALSE)*(N123+P123)/2)&gt;3.75,3.75,VLOOKUP(R123,MogulsDD!$A$1:$C$2000,3,FALSE)*(N123+P123)/2)+IF((18-12*S123/$J$5)&gt;7.5,7.5,IF((18-12*S123/$J$5)&lt;0,0,(18-12*S123/$J$5)))</f>
        <v>0</v>
      </c>
      <c r="U123" s="43"/>
      <c r="V123" s="43"/>
      <c r="W123" s="43"/>
      <c r="X123" s="43"/>
      <c r="Y123" s="43"/>
      <c r="Z123" s="43"/>
      <c r="AA123" s="43"/>
      <c r="AB123" s="43"/>
      <c r="AC123" s="43"/>
      <c r="AD123" s="43"/>
    </row>
    <row r="124" spans="1:30" ht="12.75" hidden="1" customHeight="1">
      <c r="A124" s="56">
        <f t="shared" si="3"/>
        <v>10</v>
      </c>
      <c r="B124" s="110"/>
      <c r="C124" s="58"/>
      <c r="D124" s="58"/>
      <c r="E124" s="58"/>
      <c r="F124" s="58"/>
      <c r="G124" s="58"/>
      <c r="H124" s="58"/>
      <c r="I124" s="60"/>
      <c r="J124" s="111"/>
      <c r="K124" s="81"/>
      <c r="L124" s="81"/>
      <c r="M124" s="82"/>
      <c r="N124" s="82"/>
      <c r="O124" s="78"/>
      <c r="P124" s="78"/>
      <c r="Q124" s="78" t="s">
        <v>901</v>
      </c>
      <c r="R124" s="78" t="s">
        <v>902</v>
      </c>
      <c r="S124" s="62">
        <v>9999</v>
      </c>
      <c r="T124" s="58">
        <f>(J124+K124+L124)+IF((VLOOKUP(Q124,MogulsDD!$A$1:$C$2000,3,FALSE)*(M124+O124)/2)&gt;3.75,3.75,VLOOKUP(Q124,MogulsDD!$A$1:$C$2000,3,FALSE)*(M124+O124)/2)+IF((VLOOKUP(R124,MogulsDD!$A$1:$C$2000,3,FALSE)*(N124+P124)/2)&gt;3.75,3.75,VLOOKUP(R124,MogulsDD!$A$1:$C$2000,3,FALSE)*(N124+P124)/2)+IF((18-12*S124/$J$5)&gt;7.5,7.5,IF((18-12*S124/$J$5)&lt;0,0,(18-12*S124/$J$5)))</f>
        <v>0</v>
      </c>
      <c r="U124" s="43"/>
      <c r="V124" s="43"/>
      <c r="W124" s="43"/>
      <c r="X124" s="43"/>
      <c r="Y124" s="43"/>
      <c r="Z124" s="43"/>
      <c r="AA124" s="43"/>
      <c r="AB124" s="43"/>
      <c r="AC124" s="43"/>
      <c r="AD124" s="43"/>
    </row>
    <row r="125" spans="1:30" ht="12.75" hidden="1" customHeight="1">
      <c r="A125" s="56">
        <f t="shared" si="3"/>
        <v>10</v>
      </c>
      <c r="B125" s="110"/>
      <c r="C125" s="58"/>
      <c r="D125" s="58"/>
      <c r="E125" s="58"/>
      <c r="F125" s="58"/>
      <c r="G125" s="58"/>
      <c r="H125" s="58"/>
      <c r="I125" s="60"/>
      <c r="J125" s="111"/>
      <c r="K125" s="81"/>
      <c r="L125" s="81"/>
      <c r="M125" s="82"/>
      <c r="N125" s="82"/>
      <c r="O125" s="78"/>
      <c r="P125" s="78"/>
      <c r="Q125" s="78" t="s">
        <v>903</v>
      </c>
      <c r="R125" s="78" t="s">
        <v>904</v>
      </c>
      <c r="S125" s="62">
        <v>9999</v>
      </c>
      <c r="T125" s="58">
        <f>(J125+K125+L125)+IF((VLOOKUP(Q125,MogulsDD!$A$1:$C$2000,3,FALSE)*(M125+O125)/2)&gt;3.75,3.75,VLOOKUP(Q125,MogulsDD!$A$1:$C$2000,3,FALSE)*(M125+O125)/2)+IF((VLOOKUP(R125,MogulsDD!$A$1:$C$2000,3,FALSE)*(N125+P125)/2)&gt;3.75,3.75,VLOOKUP(R125,MogulsDD!$A$1:$C$2000,3,FALSE)*(N125+P125)/2)+IF((18-12*S125/$J$5)&gt;7.5,7.5,IF((18-12*S125/$J$5)&lt;0,0,(18-12*S125/$J$5)))</f>
        <v>0</v>
      </c>
      <c r="U125" s="43"/>
      <c r="V125" s="43"/>
      <c r="W125" s="43"/>
      <c r="X125" s="43"/>
      <c r="Y125" s="43"/>
      <c r="Z125" s="43"/>
      <c r="AA125" s="43"/>
      <c r="AB125" s="43"/>
      <c r="AC125" s="43"/>
      <c r="AD125" s="43"/>
    </row>
    <row r="126" spans="1:30" ht="12.75" hidden="1" customHeight="1">
      <c r="A126" s="56">
        <f t="shared" si="3"/>
        <v>10</v>
      </c>
      <c r="B126" s="110"/>
      <c r="C126" s="58"/>
      <c r="D126" s="58"/>
      <c r="E126" s="58"/>
      <c r="F126" s="58"/>
      <c r="G126" s="58"/>
      <c r="H126" s="58"/>
      <c r="I126" s="60"/>
      <c r="J126" s="111"/>
      <c r="K126" s="81"/>
      <c r="L126" s="81"/>
      <c r="M126" s="82"/>
      <c r="N126" s="82"/>
      <c r="O126" s="78"/>
      <c r="P126" s="78"/>
      <c r="Q126" s="78" t="s">
        <v>905</v>
      </c>
      <c r="R126" s="78" t="s">
        <v>906</v>
      </c>
      <c r="S126" s="62">
        <v>9999</v>
      </c>
      <c r="T126" s="58">
        <f>(J126+K126+L126)+IF((VLOOKUP(Q126,MogulsDD!$A$1:$C$2000,3,FALSE)*(M126+O126)/2)&gt;3.75,3.75,VLOOKUP(Q126,MogulsDD!$A$1:$C$2000,3,FALSE)*(M126+O126)/2)+IF((VLOOKUP(R126,MogulsDD!$A$1:$C$2000,3,FALSE)*(N126+P126)/2)&gt;3.75,3.75,VLOOKUP(R126,MogulsDD!$A$1:$C$2000,3,FALSE)*(N126+P126)/2)+IF((18-12*S126/$J$5)&gt;7.5,7.5,IF((18-12*S126/$J$5)&lt;0,0,(18-12*S126/$J$5)))</f>
        <v>0</v>
      </c>
      <c r="U126" s="43"/>
      <c r="V126" s="43"/>
      <c r="W126" s="43"/>
      <c r="X126" s="43"/>
      <c r="Y126" s="43"/>
      <c r="Z126" s="43"/>
      <c r="AA126" s="43"/>
      <c r="AB126" s="43"/>
      <c r="AC126" s="43"/>
      <c r="AD126" s="43"/>
    </row>
    <row r="127" spans="1:30" ht="12.75" hidden="1" customHeight="1">
      <c r="A127" s="56">
        <f t="shared" si="3"/>
        <v>10</v>
      </c>
      <c r="B127" s="110"/>
      <c r="C127" s="58"/>
      <c r="D127" s="58"/>
      <c r="E127" s="58"/>
      <c r="F127" s="58"/>
      <c r="G127" s="58"/>
      <c r="H127" s="58"/>
      <c r="I127" s="60"/>
      <c r="J127" s="111"/>
      <c r="K127" s="81"/>
      <c r="L127" s="81"/>
      <c r="M127" s="82"/>
      <c r="N127" s="82"/>
      <c r="O127" s="78"/>
      <c r="P127" s="78"/>
      <c r="Q127" s="78" t="s">
        <v>907</v>
      </c>
      <c r="R127" s="78" t="s">
        <v>908</v>
      </c>
      <c r="S127" s="62">
        <v>9999</v>
      </c>
      <c r="T127" s="58">
        <f>(J127+K127+L127)+IF((VLOOKUP(Q127,MogulsDD!$A$1:$C$2000,3,FALSE)*(M127+O127)/2)&gt;3.75,3.75,VLOOKUP(Q127,MogulsDD!$A$1:$C$2000,3,FALSE)*(M127+O127)/2)+IF((VLOOKUP(R127,MogulsDD!$A$1:$C$2000,3,FALSE)*(N127+P127)/2)&gt;3.75,3.75,VLOOKUP(R127,MogulsDD!$A$1:$C$2000,3,FALSE)*(N127+P127)/2)+IF((18-12*S127/$J$5)&gt;7.5,7.5,IF((18-12*S127/$J$5)&lt;0,0,(18-12*S127/$J$5)))</f>
        <v>0</v>
      </c>
      <c r="U127" s="43"/>
      <c r="V127" s="43"/>
      <c r="W127" s="43"/>
      <c r="X127" s="43"/>
      <c r="Y127" s="43"/>
      <c r="Z127" s="43"/>
      <c r="AA127" s="43"/>
      <c r="AB127" s="43"/>
      <c r="AC127" s="43"/>
      <c r="AD127" s="43"/>
    </row>
    <row r="128" spans="1:30" ht="12.75" hidden="1" customHeight="1">
      <c r="A128" s="56">
        <f t="shared" si="3"/>
        <v>10</v>
      </c>
      <c r="B128" s="110"/>
      <c r="C128" s="58"/>
      <c r="D128" s="58"/>
      <c r="E128" s="58"/>
      <c r="F128" s="58"/>
      <c r="G128" s="58"/>
      <c r="H128" s="58"/>
      <c r="I128" s="60"/>
      <c r="J128" s="111"/>
      <c r="K128" s="81"/>
      <c r="L128" s="81"/>
      <c r="M128" s="82"/>
      <c r="N128" s="82"/>
      <c r="O128" s="78"/>
      <c r="P128" s="78"/>
      <c r="Q128" s="78" t="s">
        <v>909</v>
      </c>
      <c r="R128" s="78" t="s">
        <v>910</v>
      </c>
      <c r="S128" s="62">
        <v>9999</v>
      </c>
      <c r="T128" s="58">
        <f>(J128+K128+L128)+IF((VLOOKUP(Q128,MogulsDD!$A$1:$C$2000,3,FALSE)*(M128+O128)/2)&gt;3.75,3.75,VLOOKUP(Q128,MogulsDD!$A$1:$C$2000,3,FALSE)*(M128+O128)/2)+IF((VLOOKUP(R128,MogulsDD!$A$1:$C$2000,3,FALSE)*(N128+P128)/2)&gt;3.75,3.75,VLOOKUP(R128,MogulsDD!$A$1:$C$2000,3,FALSE)*(N128+P128)/2)+IF((18-12*S128/$J$5)&gt;7.5,7.5,IF((18-12*S128/$J$5)&lt;0,0,(18-12*S128/$J$5)))</f>
        <v>0</v>
      </c>
      <c r="U128" s="43"/>
      <c r="V128" s="43"/>
      <c r="W128" s="43"/>
      <c r="X128" s="43"/>
      <c r="Y128" s="43"/>
      <c r="Z128" s="43"/>
      <c r="AA128" s="43"/>
      <c r="AB128" s="43"/>
      <c r="AC128" s="43"/>
      <c r="AD128" s="43"/>
    </row>
    <row r="129" spans="1:30" ht="12.75" hidden="1" customHeight="1">
      <c r="A129" s="56">
        <f t="shared" si="3"/>
        <v>10</v>
      </c>
      <c r="B129" s="110"/>
      <c r="C129" s="58"/>
      <c r="D129" s="58"/>
      <c r="E129" s="58"/>
      <c r="F129" s="58"/>
      <c r="G129" s="58"/>
      <c r="H129" s="58"/>
      <c r="I129" s="60"/>
      <c r="J129" s="111"/>
      <c r="K129" s="81"/>
      <c r="L129" s="81"/>
      <c r="M129" s="82"/>
      <c r="N129" s="82"/>
      <c r="O129" s="78"/>
      <c r="P129" s="78"/>
      <c r="Q129" s="78" t="s">
        <v>911</v>
      </c>
      <c r="R129" s="78" t="s">
        <v>912</v>
      </c>
      <c r="S129" s="62">
        <v>9999</v>
      </c>
      <c r="T129" s="58">
        <f>(J129+K129+L129)+IF((VLOOKUP(Q129,MogulsDD!$A$1:$C$2000,3,FALSE)*(M129+O129)/2)&gt;3.75,3.75,VLOOKUP(Q129,MogulsDD!$A$1:$C$2000,3,FALSE)*(M129+O129)/2)+IF((VLOOKUP(R129,MogulsDD!$A$1:$C$2000,3,FALSE)*(N129+P129)/2)&gt;3.75,3.75,VLOOKUP(R129,MogulsDD!$A$1:$C$2000,3,FALSE)*(N129+P129)/2)+IF((18-12*S129/$J$5)&gt;7.5,7.5,IF((18-12*S129/$J$5)&lt;0,0,(18-12*S129/$J$5)))</f>
        <v>0</v>
      </c>
      <c r="U129" s="43"/>
      <c r="V129" s="43"/>
      <c r="W129" s="43"/>
      <c r="X129" s="43"/>
      <c r="Y129" s="43"/>
      <c r="Z129" s="43"/>
      <c r="AA129" s="43"/>
      <c r="AB129" s="43"/>
      <c r="AC129" s="43"/>
      <c r="AD129" s="43"/>
    </row>
    <row r="130" spans="1:30" ht="12.75" hidden="1" customHeight="1">
      <c r="A130" s="56">
        <f t="shared" si="3"/>
        <v>10</v>
      </c>
      <c r="B130" s="110"/>
      <c r="C130" s="58"/>
      <c r="D130" s="58"/>
      <c r="E130" s="58"/>
      <c r="F130" s="58"/>
      <c r="G130" s="58"/>
      <c r="H130" s="58"/>
      <c r="I130" s="60"/>
      <c r="J130" s="111"/>
      <c r="K130" s="81"/>
      <c r="L130" s="81"/>
      <c r="M130" s="82"/>
      <c r="N130" s="82"/>
      <c r="O130" s="78"/>
      <c r="P130" s="78"/>
      <c r="Q130" s="78" t="s">
        <v>913</v>
      </c>
      <c r="R130" s="78" t="s">
        <v>914</v>
      </c>
      <c r="S130" s="62">
        <v>9999</v>
      </c>
      <c r="T130" s="58">
        <f>(J130+K130+L130)+IF((VLOOKUP(Q130,MogulsDD!$A$1:$C$2000,3,FALSE)*(M130+O130)/2)&gt;3.75,3.75,VLOOKUP(Q130,MogulsDD!$A$1:$C$2000,3,FALSE)*(M130+O130)/2)+IF((VLOOKUP(R130,MogulsDD!$A$1:$C$2000,3,FALSE)*(N130+P130)/2)&gt;3.75,3.75,VLOOKUP(R130,MogulsDD!$A$1:$C$2000,3,FALSE)*(N130+P130)/2)+IF((18-12*S130/$J$5)&gt;7.5,7.5,IF((18-12*S130/$J$5)&lt;0,0,(18-12*S130/$J$5)))</f>
        <v>0</v>
      </c>
      <c r="U130" s="43"/>
      <c r="V130" s="43"/>
      <c r="W130" s="43"/>
      <c r="X130" s="43"/>
      <c r="Y130" s="43"/>
      <c r="Z130" s="43"/>
      <c r="AA130" s="43"/>
      <c r="AB130" s="43"/>
      <c r="AC130" s="43"/>
      <c r="AD130" s="43"/>
    </row>
    <row r="131" spans="1:30" ht="12.75" hidden="1" customHeight="1">
      <c r="A131" s="56">
        <f t="shared" si="3"/>
        <v>10</v>
      </c>
      <c r="B131" s="110"/>
      <c r="C131" s="58"/>
      <c r="D131" s="58"/>
      <c r="E131" s="58"/>
      <c r="F131" s="58"/>
      <c r="G131" s="58"/>
      <c r="H131" s="58"/>
      <c r="I131" s="60"/>
      <c r="J131" s="111"/>
      <c r="K131" s="81"/>
      <c r="L131" s="81"/>
      <c r="M131" s="82"/>
      <c r="N131" s="82"/>
      <c r="O131" s="78"/>
      <c r="P131" s="78"/>
      <c r="Q131" s="78" t="s">
        <v>915</v>
      </c>
      <c r="R131" s="78" t="s">
        <v>916</v>
      </c>
      <c r="S131" s="62">
        <v>9999</v>
      </c>
      <c r="T131" s="58">
        <f>(J131+K131+L131)+IF((VLOOKUP(Q131,MogulsDD!$A$1:$C$2000,3,FALSE)*(M131+O131)/2)&gt;3.75,3.75,VLOOKUP(Q131,MogulsDD!$A$1:$C$2000,3,FALSE)*(M131+O131)/2)+IF((VLOOKUP(R131,MogulsDD!$A$1:$C$2000,3,FALSE)*(N131+P131)/2)&gt;3.75,3.75,VLOOKUP(R131,MogulsDD!$A$1:$C$2000,3,FALSE)*(N131+P131)/2)+IF((18-12*S131/$J$5)&gt;7.5,7.5,IF((18-12*S131/$J$5)&lt;0,0,(18-12*S131/$J$5)))</f>
        <v>0</v>
      </c>
      <c r="U131" s="43"/>
      <c r="V131" s="43"/>
      <c r="W131" s="43"/>
      <c r="X131" s="43"/>
      <c r="Y131" s="43"/>
      <c r="Z131" s="43"/>
      <c r="AA131" s="43"/>
      <c r="AB131" s="43"/>
      <c r="AC131" s="43"/>
      <c r="AD131" s="43"/>
    </row>
    <row r="132" spans="1:30" ht="12.75" hidden="1" customHeight="1">
      <c r="A132" s="56">
        <f t="shared" si="3"/>
        <v>10</v>
      </c>
      <c r="B132" s="110"/>
      <c r="C132" s="58"/>
      <c r="D132" s="58"/>
      <c r="E132" s="58"/>
      <c r="F132" s="58"/>
      <c r="G132" s="58"/>
      <c r="H132" s="58"/>
      <c r="I132" s="60"/>
      <c r="J132" s="111"/>
      <c r="K132" s="81"/>
      <c r="L132" s="81"/>
      <c r="M132" s="82"/>
      <c r="N132" s="82"/>
      <c r="O132" s="78"/>
      <c r="P132" s="78"/>
      <c r="Q132" s="78" t="s">
        <v>917</v>
      </c>
      <c r="R132" s="78" t="s">
        <v>918</v>
      </c>
      <c r="S132" s="62">
        <v>9999</v>
      </c>
      <c r="T132" s="58">
        <f>(J132+K132+L132)+IF((VLOOKUP(Q132,MogulsDD!$A$1:$C$2000,3,FALSE)*(M132+O132)/2)&gt;3.75,3.75,VLOOKUP(Q132,MogulsDD!$A$1:$C$2000,3,FALSE)*(M132+O132)/2)+IF((VLOOKUP(R132,MogulsDD!$A$1:$C$2000,3,FALSE)*(N132+P132)/2)&gt;3.75,3.75,VLOOKUP(R132,MogulsDD!$A$1:$C$2000,3,FALSE)*(N132+P132)/2)+IF((18-12*S132/$J$5)&gt;7.5,7.5,IF((18-12*S132/$J$5)&lt;0,0,(18-12*S132/$J$5)))</f>
        <v>0</v>
      </c>
      <c r="U132" s="43"/>
      <c r="V132" s="43"/>
      <c r="W132" s="43"/>
      <c r="X132" s="43"/>
      <c r="Y132" s="43"/>
      <c r="Z132" s="43"/>
      <c r="AA132" s="43"/>
      <c r="AB132" s="43"/>
      <c r="AC132" s="43"/>
      <c r="AD132" s="43"/>
    </row>
    <row r="133" spans="1:30" ht="12.75" hidden="1" customHeight="1">
      <c r="A133" s="56">
        <f t="shared" si="3"/>
        <v>10</v>
      </c>
      <c r="B133" s="110"/>
      <c r="C133" s="58"/>
      <c r="D133" s="58"/>
      <c r="E133" s="58"/>
      <c r="F133" s="58"/>
      <c r="G133" s="58"/>
      <c r="H133" s="58"/>
      <c r="I133" s="60"/>
      <c r="J133" s="111"/>
      <c r="K133" s="81"/>
      <c r="L133" s="81"/>
      <c r="M133" s="82"/>
      <c r="N133" s="82"/>
      <c r="O133" s="78"/>
      <c r="P133" s="78"/>
      <c r="Q133" s="78" t="s">
        <v>919</v>
      </c>
      <c r="R133" s="78" t="s">
        <v>920</v>
      </c>
      <c r="S133" s="62">
        <v>9999</v>
      </c>
      <c r="T133" s="58">
        <f>(J133+K133+L133)+IF((VLOOKUP(Q133,MogulsDD!$A$1:$C$2000,3,FALSE)*(M133+O133)/2)&gt;3.75,3.75,VLOOKUP(Q133,MogulsDD!$A$1:$C$2000,3,FALSE)*(M133+O133)/2)+IF((VLOOKUP(R133,MogulsDD!$A$1:$C$2000,3,FALSE)*(N133+P133)/2)&gt;3.75,3.75,VLOOKUP(R133,MogulsDD!$A$1:$C$2000,3,FALSE)*(N133+P133)/2)+IF((18-12*S133/$J$5)&gt;7.5,7.5,IF((18-12*S133/$J$5)&lt;0,0,(18-12*S133/$J$5)))</f>
        <v>0</v>
      </c>
      <c r="U133" s="43"/>
      <c r="V133" s="43"/>
      <c r="W133" s="43"/>
      <c r="X133" s="43"/>
      <c r="Y133" s="43"/>
      <c r="Z133" s="43"/>
      <c r="AA133" s="43"/>
      <c r="AB133" s="43"/>
      <c r="AC133" s="43"/>
      <c r="AD133" s="43"/>
    </row>
    <row r="134" spans="1:30" ht="12.75" hidden="1" customHeight="1">
      <c r="A134" s="56">
        <f t="shared" si="3"/>
        <v>10</v>
      </c>
      <c r="B134" s="110"/>
      <c r="C134" s="58"/>
      <c r="D134" s="58"/>
      <c r="E134" s="58"/>
      <c r="F134" s="58"/>
      <c r="G134" s="58"/>
      <c r="H134" s="58"/>
      <c r="I134" s="60"/>
      <c r="J134" s="111"/>
      <c r="K134" s="81"/>
      <c r="L134" s="81"/>
      <c r="M134" s="82"/>
      <c r="N134" s="82"/>
      <c r="O134" s="78"/>
      <c r="P134" s="78"/>
      <c r="Q134" s="78" t="s">
        <v>921</v>
      </c>
      <c r="R134" s="78" t="s">
        <v>922</v>
      </c>
      <c r="S134" s="62">
        <v>9999</v>
      </c>
      <c r="T134" s="58">
        <f>(J134+K134+L134)+IF((VLOOKUP(Q134,MogulsDD!$A$1:$C$2000,3,FALSE)*(M134+O134)/2)&gt;3.75,3.75,VLOOKUP(Q134,MogulsDD!$A$1:$C$2000,3,FALSE)*(M134+O134)/2)+IF((VLOOKUP(R134,MogulsDD!$A$1:$C$2000,3,FALSE)*(N134+P134)/2)&gt;3.75,3.75,VLOOKUP(R134,MogulsDD!$A$1:$C$2000,3,FALSE)*(N134+P134)/2)+IF((18-12*S134/$J$5)&gt;7.5,7.5,IF((18-12*S134/$J$5)&lt;0,0,(18-12*S134/$J$5)))</f>
        <v>0</v>
      </c>
      <c r="U134" s="43"/>
      <c r="V134" s="43"/>
      <c r="W134" s="43"/>
      <c r="X134" s="43"/>
      <c r="Y134" s="43"/>
      <c r="Z134" s="43"/>
      <c r="AA134" s="43"/>
      <c r="AB134" s="43"/>
      <c r="AC134" s="43"/>
      <c r="AD134" s="43"/>
    </row>
    <row r="135" spans="1:30" ht="12.75" hidden="1" customHeight="1">
      <c r="A135" s="56">
        <f t="shared" si="3"/>
        <v>10</v>
      </c>
      <c r="B135" s="110"/>
      <c r="C135" s="58"/>
      <c r="D135" s="58"/>
      <c r="E135" s="58"/>
      <c r="F135" s="58"/>
      <c r="G135" s="58"/>
      <c r="H135" s="58"/>
      <c r="I135" s="60"/>
      <c r="J135" s="111"/>
      <c r="K135" s="81"/>
      <c r="L135" s="81"/>
      <c r="M135" s="82"/>
      <c r="N135" s="82"/>
      <c r="O135" s="78"/>
      <c r="P135" s="78"/>
      <c r="Q135" s="78" t="s">
        <v>923</v>
      </c>
      <c r="R135" s="78" t="s">
        <v>924</v>
      </c>
      <c r="S135" s="62">
        <v>9999</v>
      </c>
      <c r="T135" s="58">
        <f>(J135+K135+L135)+IF((VLOOKUP(Q135,MogulsDD!$A$1:$C$2000,3,FALSE)*(M135+O135)/2)&gt;3.75,3.75,VLOOKUP(Q135,MogulsDD!$A$1:$C$2000,3,FALSE)*(M135+O135)/2)+IF((VLOOKUP(R135,MogulsDD!$A$1:$C$2000,3,FALSE)*(N135+P135)/2)&gt;3.75,3.75,VLOOKUP(R135,MogulsDD!$A$1:$C$2000,3,FALSE)*(N135+P135)/2)+IF((18-12*S135/$J$5)&gt;7.5,7.5,IF((18-12*S135/$J$5)&lt;0,0,(18-12*S135/$J$5)))</f>
        <v>0</v>
      </c>
      <c r="U135" s="43"/>
      <c r="V135" s="43"/>
      <c r="W135" s="43"/>
      <c r="X135" s="43"/>
      <c r="Y135" s="43"/>
      <c r="Z135" s="43"/>
      <c r="AA135" s="43"/>
      <c r="AB135" s="43"/>
      <c r="AC135" s="43"/>
      <c r="AD135" s="43"/>
    </row>
    <row r="136" spans="1:30" ht="12.75" hidden="1" customHeight="1">
      <c r="A136" s="56">
        <f t="shared" si="3"/>
        <v>10</v>
      </c>
      <c r="B136" s="110"/>
      <c r="C136" s="58"/>
      <c r="D136" s="58"/>
      <c r="E136" s="58"/>
      <c r="F136" s="58"/>
      <c r="G136" s="58"/>
      <c r="H136" s="58"/>
      <c r="I136" s="60"/>
      <c r="J136" s="111"/>
      <c r="K136" s="81"/>
      <c r="L136" s="81"/>
      <c r="M136" s="82"/>
      <c r="N136" s="82"/>
      <c r="O136" s="78"/>
      <c r="P136" s="78"/>
      <c r="Q136" s="78" t="s">
        <v>925</v>
      </c>
      <c r="R136" s="78" t="s">
        <v>926</v>
      </c>
      <c r="S136" s="62">
        <v>9999</v>
      </c>
      <c r="T136" s="58">
        <f>(J136+K136+L136)+IF((VLOOKUP(Q136,MogulsDD!$A$1:$C$2000,3,FALSE)*(M136+O136)/2)&gt;3.75,3.75,VLOOKUP(Q136,MogulsDD!$A$1:$C$2000,3,FALSE)*(M136+O136)/2)+IF((VLOOKUP(R136,MogulsDD!$A$1:$C$2000,3,FALSE)*(N136+P136)/2)&gt;3.75,3.75,VLOOKUP(R136,MogulsDD!$A$1:$C$2000,3,FALSE)*(N136+P136)/2)+IF((18-12*S136/$J$5)&gt;7.5,7.5,IF((18-12*S136/$J$5)&lt;0,0,(18-12*S136/$J$5)))</f>
        <v>0</v>
      </c>
      <c r="U136" s="43"/>
      <c r="V136" s="43"/>
      <c r="W136" s="43"/>
      <c r="X136" s="43"/>
      <c r="Y136" s="43"/>
      <c r="Z136" s="43"/>
      <c r="AA136" s="43"/>
      <c r="AB136" s="43"/>
      <c r="AC136" s="43"/>
      <c r="AD136" s="43"/>
    </row>
    <row r="137" spans="1:30" ht="12.75" hidden="1" customHeight="1">
      <c r="A137" s="56">
        <f t="shared" si="3"/>
        <v>10</v>
      </c>
      <c r="B137" s="110"/>
      <c r="C137" s="58"/>
      <c r="D137" s="58"/>
      <c r="E137" s="58"/>
      <c r="F137" s="58"/>
      <c r="G137" s="58"/>
      <c r="H137" s="58"/>
      <c r="I137" s="60"/>
      <c r="J137" s="111"/>
      <c r="K137" s="81"/>
      <c r="L137" s="81"/>
      <c r="M137" s="82"/>
      <c r="N137" s="82"/>
      <c r="O137" s="78"/>
      <c r="P137" s="78"/>
      <c r="Q137" s="78" t="s">
        <v>927</v>
      </c>
      <c r="R137" s="78" t="s">
        <v>928</v>
      </c>
      <c r="S137" s="62">
        <v>9999</v>
      </c>
      <c r="T137" s="58">
        <f>(J137+K137+L137)+IF((VLOOKUP(Q137,MogulsDD!$A$1:$C$2000,3,FALSE)*(M137+O137)/2)&gt;3.75,3.75,VLOOKUP(Q137,MogulsDD!$A$1:$C$2000,3,FALSE)*(M137+O137)/2)+IF((VLOOKUP(R137,MogulsDD!$A$1:$C$2000,3,FALSE)*(N137+P137)/2)&gt;3.75,3.75,VLOOKUP(R137,MogulsDD!$A$1:$C$2000,3,FALSE)*(N137+P137)/2)+IF((18-12*S137/$J$5)&gt;7.5,7.5,IF((18-12*S137/$J$5)&lt;0,0,(18-12*S137/$J$5)))</f>
        <v>0</v>
      </c>
      <c r="U137" s="43"/>
      <c r="V137" s="43"/>
      <c r="W137" s="43"/>
      <c r="X137" s="43"/>
      <c r="Y137" s="43"/>
      <c r="Z137" s="43"/>
      <c r="AA137" s="43"/>
      <c r="AB137" s="43"/>
      <c r="AC137" s="43"/>
      <c r="AD137" s="43"/>
    </row>
    <row r="138" spans="1:30" ht="12.75" hidden="1" customHeight="1">
      <c r="A138" s="56">
        <f t="shared" si="3"/>
        <v>10</v>
      </c>
      <c r="B138" s="110"/>
      <c r="C138" s="58"/>
      <c r="D138" s="58"/>
      <c r="E138" s="58"/>
      <c r="F138" s="58"/>
      <c r="G138" s="58"/>
      <c r="H138" s="58"/>
      <c r="I138" s="60"/>
      <c r="J138" s="111"/>
      <c r="K138" s="81"/>
      <c r="L138" s="81"/>
      <c r="M138" s="82"/>
      <c r="N138" s="82"/>
      <c r="O138" s="78"/>
      <c r="P138" s="78"/>
      <c r="Q138" s="78" t="s">
        <v>929</v>
      </c>
      <c r="R138" s="78" t="s">
        <v>930</v>
      </c>
      <c r="S138" s="62">
        <v>9999</v>
      </c>
      <c r="T138" s="58">
        <f>(J138+K138+L138)+IF((VLOOKUP(Q138,MogulsDD!$A$1:$C$2000,3,FALSE)*(M138+O138)/2)&gt;3.75,3.75,VLOOKUP(Q138,MogulsDD!$A$1:$C$2000,3,FALSE)*(M138+O138)/2)+IF((VLOOKUP(R138,MogulsDD!$A$1:$C$2000,3,FALSE)*(N138+P138)/2)&gt;3.75,3.75,VLOOKUP(R138,MogulsDD!$A$1:$C$2000,3,FALSE)*(N138+P138)/2)+IF((18-12*S138/$J$5)&gt;7.5,7.5,IF((18-12*S138/$J$5)&lt;0,0,(18-12*S138/$J$5)))</f>
        <v>0</v>
      </c>
      <c r="U138" s="43"/>
      <c r="V138" s="43"/>
      <c r="W138" s="43"/>
      <c r="X138" s="43"/>
      <c r="Y138" s="43"/>
      <c r="Z138" s="43"/>
      <c r="AA138" s="43"/>
      <c r="AB138" s="43"/>
      <c r="AC138" s="43"/>
      <c r="AD138" s="43"/>
    </row>
    <row r="139" spans="1:30" ht="12.75" hidden="1" customHeight="1">
      <c r="A139" s="56">
        <f t="shared" si="3"/>
        <v>10</v>
      </c>
      <c r="B139" s="110"/>
      <c r="C139" s="58"/>
      <c r="D139" s="58"/>
      <c r="E139" s="58"/>
      <c r="F139" s="58"/>
      <c r="G139" s="58"/>
      <c r="H139" s="58"/>
      <c r="I139" s="60"/>
      <c r="J139" s="111"/>
      <c r="K139" s="81"/>
      <c r="L139" s="81"/>
      <c r="M139" s="82"/>
      <c r="N139" s="82"/>
      <c r="O139" s="78"/>
      <c r="P139" s="78"/>
      <c r="Q139" s="78" t="s">
        <v>931</v>
      </c>
      <c r="R139" s="78" t="s">
        <v>932</v>
      </c>
      <c r="S139" s="62">
        <v>9999</v>
      </c>
      <c r="T139" s="58">
        <f>(J139+K139+L139)+IF((VLOOKUP(Q139,MogulsDD!$A$1:$C$2000,3,FALSE)*(M139+O139)/2)&gt;3.75,3.75,VLOOKUP(Q139,MogulsDD!$A$1:$C$2000,3,FALSE)*(M139+O139)/2)+IF((VLOOKUP(R139,MogulsDD!$A$1:$C$2000,3,FALSE)*(N139+P139)/2)&gt;3.75,3.75,VLOOKUP(R139,MogulsDD!$A$1:$C$2000,3,FALSE)*(N139+P139)/2)+IF((18-12*S139/$J$5)&gt;7.5,7.5,IF((18-12*S139/$J$5)&lt;0,0,(18-12*S139/$J$5)))</f>
        <v>0</v>
      </c>
      <c r="U139" s="43"/>
      <c r="V139" s="43"/>
      <c r="W139" s="43"/>
      <c r="X139" s="43"/>
      <c r="Y139" s="43"/>
      <c r="Z139" s="43"/>
      <c r="AA139" s="43"/>
      <c r="AB139" s="43"/>
      <c r="AC139" s="43"/>
      <c r="AD139" s="43"/>
    </row>
    <row r="140" spans="1:30" ht="13.5" hidden="1" customHeight="1">
      <c r="A140" s="56">
        <f t="shared" si="3"/>
        <v>10</v>
      </c>
      <c r="B140" s="118"/>
      <c r="C140" s="86"/>
      <c r="D140" s="86"/>
      <c r="E140" s="86"/>
      <c r="F140" s="86"/>
      <c r="G140" s="86"/>
      <c r="H140" s="86"/>
      <c r="I140" s="87"/>
      <c r="J140" s="119"/>
      <c r="K140" s="89"/>
      <c r="L140" s="89"/>
      <c r="M140" s="90"/>
      <c r="N140" s="90"/>
      <c r="O140" s="120"/>
      <c r="P140" s="120"/>
      <c r="Q140" s="78" t="s">
        <v>933</v>
      </c>
      <c r="R140" s="78" t="s">
        <v>934</v>
      </c>
      <c r="S140" s="62">
        <v>9999</v>
      </c>
      <c r="T140" s="58">
        <f>(J140+K140+L140)+IF((VLOOKUP(Q140,MogulsDD!$A$1:$C$2000,3,FALSE)*(M140+O140)/2)&gt;3.75,3.75,VLOOKUP(Q140,MogulsDD!$A$1:$C$2000,3,FALSE)*(M140+O140)/2)+IF((VLOOKUP(R140,MogulsDD!$A$1:$C$2000,3,FALSE)*(N140+P140)/2)&gt;3.75,3.75,VLOOKUP(R140,MogulsDD!$A$1:$C$2000,3,FALSE)*(N140+P140)/2)+IF((18-12*S140/$J$5)&gt;7.5,7.5,IF((18-12*S140/$J$5)&lt;0,0,(18-12*S140/$J$5)))</f>
        <v>0</v>
      </c>
      <c r="U140" s="43"/>
      <c r="V140" s="43"/>
      <c r="W140" s="43"/>
      <c r="X140" s="43"/>
      <c r="Y140" s="43"/>
      <c r="Z140" s="43"/>
      <c r="AA140" s="43"/>
      <c r="AB140" s="43"/>
      <c r="AC140" s="43"/>
      <c r="AD140" s="43"/>
    </row>
    <row r="141" spans="1:30" ht="12.75" hidden="1" customHeight="1">
      <c r="A141" s="2"/>
      <c r="B141" s="2"/>
      <c r="C141" s="2"/>
      <c r="D141" s="2"/>
      <c r="E141" s="2"/>
      <c r="F141" s="2"/>
      <c r="G141" s="2"/>
      <c r="H141" s="2"/>
      <c r="I141" s="2"/>
      <c r="J141" s="2"/>
      <c r="K141" s="2"/>
      <c r="L141" s="2"/>
      <c r="M141" s="2"/>
      <c r="N141" s="2"/>
      <c r="O141" s="2"/>
      <c r="P141" s="2"/>
      <c r="Q141" s="2"/>
      <c r="R141" s="2"/>
      <c r="S141" s="2"/>
      <c r="T141" s="2"/>
      <c r="U141" s="43"/>
      <c r="V141" s="43"/>
      <c r="W141" s="43"/>
      <c r="X141" s="43"/>
      <c r="Y141" s="43"/>
      <c r="Z141" s="43"/>
      <c r="AA141" s="43"/>
      <c r="AB141" s="43"/>
      <c r="AC141" s="43"/>
      <c r="AD141" s="43"/>
    </row>
    <row r="142" spans="1:30" ht="12.75" hidden="1" customHeight="1">
      <c r="A142" s="2"/>
      <c r="B142" s="2"/>
      <c r="C142" s="2"/>
      <c r="D142" s="2"/>
      <c r="E142" s="2"/>
      <c r="F142" s="2"/>
      <c r="G142" s="2"/>
      <c r="H142" s="2"/>
      <c r="I142" s="2"/>
      <c r="J142" s="2"/>
      <c r="K142" s="2"/>
      <c r="L142" s="2"/>
      <c r="M142" s="2"/>
      <c r="N142" s="2"/>
      <c r="O142" s="2"/>
      <c r="P142" s="2"/>
      <c r="Q142" s="2"/>
      <c r="R142" s="2"/>
      <c r="S142" s="2"/>
      <c r="T142" s="2"/>
      <c r="U142" s="43"/>
      <c r="V142" s="43"/>
      <c r="W142" s="43"/>
      <c r="X142" s="43"/>
      <c r="Y142" s="43"/>
      <c r="Z142" s="43"/>
      <c r="AA142" s="43"/>
      <c r="AB142" s="43"/>
      <c r="AC142" s="43"/>
      <c r="AD142" s="43"/>
    </row>
    <row r="143" spans="1:30" ht="12.75" hidden="1" customHeight="1">
      <c r="A143" s="2"/>
      <c r="B143" s="2"/>
      <c r="C143" s="2"/>
      <c r="D143" s="2"/>
      <c r="E143" s="2"/>
      <c r="F143" s="2"/>
      <c r="G143" s="2"/>
      <c r="H143" s="2"/>
      <c r="I143" s="2"/>
      <c r="J143" s="2"/>
      <c r="K143" s="2"/>
      <c r="L143" s="2"/>
      <c r="M143" s="2"/>
      <c r="N143" s="2"/>
      <c r="O143" s="2"/>
      <c r="P143" s="2"/>
      <c r="Q143" s="2"/>
      <c r="R143" s="2"/>
      <c r="S143" s="2"/>
      <c r="T143" s="2"/>
      <c r="U143" s="43"/>
      <c r="V143" s="43"/>
      <c r="W143" s="43"/>
      <c r="X143" s="43"/>
      <c r="Y143" s="43"/>
      <c r="Z143" s="43"/>
      <c r="AA143" s="43"/>
      <c r="AB143" s="43"/>
      <c r="AC143" s="43"/>
      <c r="AD143" s="43"/>
    </row>
    <row r="144" spans="1:30" ht="12.75" hidden="1" customHeight="1">
      <c r="A144" s="2"/>
      <c r="B144" s="2"/>
      <c r="C144" s="2"/>
      <c r="D144" s="2"/>
      <c r="E144" s="2"/>
      <c r="F144" s="2"/>
      <c r="G144" s="2"/>
      <c r="H144" s="2"/>
      <c r="I144" s="2"/>
      <c r="J144" s="2"/>
      <c r="K144" s="2"/>
      <c r="L144" s="2"/>
      <c r="M144" s="2"/>
      <c r="N144" s="2"/>
      <c r="O144" s="2"/>
      <c r="P144" s="2"/>
      <c r="Q144" s="2"/>
      <c r="R144" s="2"/>
      <c r="S144" s="2"/>
      <c r="T144" s="2"/>
      <c r="U144" s="43"/>
      <c r="V144" s="43"/>
      <c r="W144" s="43"/>
      <c r="X144" s="43"/>
      <c r="Y144" s="43"/>
      <c r="Z144" s="43"/>
      <c r="AA144" s="43"/>
      <c r="AB144" s="43"/>
      <c r="AC144" s="43"/>
      <c r="AD144" s="43"/>
    </row>
    <row r="145" spans="1:30" ht="12.75" hidden="1" customHeight="1">
      <c r="A145" s="2"/>
      <c r="B145" s="2"/>
      <c r="C145" s="2"/>
      <c r="D145" s="2"/>
      <c r="E145" s="2"/>
      <c r="F145" s="2"/>
      <c r="G145" s="2"/>
      <c r="H145" s="2"/>
      <c r="I145" s="2"/>
      <c r="J145" s="2"/>
      <c r="K145" s="2"/>
      <c r="L145" s="2"/>
      <c r="M145" s="2"/>
      <c r="N145" s="2"/>
      <c r="O145" s="2"/>
      <c r="P145" s="2"/>
      <c r="Q145" s="2"/>
      <c r="R145" s="2"/>
      <c r="S145" s="2"/>
      <c r="T145" s="2"/>
      <c r="U145" s="43"/>
      <c r="V145" s="43"/>
      <c r="W145" s="43"/>
      <c r="X145" s="43"/>
      <c r="Y145" s="43"/>
      <c r="Z145" s="43"/>
      <c r="AA145" s="43"/>
      <c r="AB145" s="43"/>
      <c r="AC145" s="43"/>
      <c r="AD145" s="43"/>
    </row>
    <row r="146" spans="1:30" ht="12.75" hidden="1" customHeight="1">
      <c r="A146" s="2"/>
      <c r="B146" s="2"/>
      <c r="C146" s="2"/>
      <c r="D146" s="2"/>
      <c r="E146" s="2"/>
      <c r="F146" s="2"/>
      <c r="G146" s="2"/>
      <c r="H146" s="2"/>
      <c r="I146" s="2"/>
      <c r="J146" s="2"/>
      <c r="K146" s="2"/>
      <c r="L146" s="2"/>
      <c r="M146" s="2"/>
      <c r="N146" s="2"/>
      <c r="O146" s="2"/>
      <c r="P146" s="2"/>
      <c r="Q146" s="2"/>
      <c r="R146" s="2"/>
      <c r="S146" s="2"/>
      <c r="T146" s="2"/>
      <c r="U146" s="43"/>
      <c r="V146" s="43"/>
      <c r="W146" s="43"/>
      <c r="X146" s="43"/>
      <c r="Y146" s="43"/>
      <c r="Z146" s="43"/>
      <c r="AA146" s="43"/>
      <c r="AB146" s="43"/>
      <c r="AC146" s="43"/>
      <c r="AD146" s="43"/>
    </row>
    <row r="147" spans="1:30" ht="12.75" hidden="1" customHeight="1">
      <c r="A147" s="2"/>
      <c r="B147" s="2"/>
      <c r="C147" s="2"/>
      <c r="D147" s="2"/>
      <c r="E147" s="2"/>
      <c r="F147" s="2"/>
      <c r="G147" s="2"/>
      <c r="H147" s="2"/>
      <c r="I147" s="2"/>
      <c r="J147" s="2"/>
      <c r="K147" s="2"/>
      <c r="L147" s="2"/>
      <c r="M147" s="2"/>
      <c r="N147" s="2"/>
      <c r="O147" s="2"/>
      <c r="P147" s="2"/>
      <c r="Q147" s="2"/>
      <c r="R147" s="2"/>
      <c r="S147" s="2"/>
      <c r="T147" s="2"/>
      <c r="U147" s="43"/>
      <c r="V147" s="43"/>
      <c r="W147" s="43"/>
      <c r="X147" s="43"/>
      <c r="Y147" s="43"/>
      <c r="Z147" s="43"/>
      <c r="AA147" s="43"/>
      <c r="AB147" s="43"/>
      <c r="AC147" s="43"/>
      <c r="AD147" s="43"/>
    </row>
    <row r="148" spans="1:30" ht="12.75" hidden="1" customHeight="1">
      <c r="A148" s="2"/>
      <c r="B148" s="2"/>
      <c r="C148" s="2"/>
      <c r="D148" s="2"/>
      <c r="E148" s="2"/>
      <c r="F148" s="2"/>
      <c r="G148" s="2"/>
      <c r="H148" s="2"/>
      <c r="I148" s="2"/>
      <c r="J148" s="2"/>
      <c r="K148" s="2"/>
      <c r="L148" s="2"/>
      <c r="M148" s="2"/>
      <c r="N148" s="2"/>
      <c r="O148" s="2"/>
      <c r="P148" s="2"/>
      <c r="Q148" s="2"/>
      <c r="R148" s="2"/>
      <c r="S148" s="2"/>
      <c r="T148" s="2"/>
      <c r="U148" s="43"/>
      <c r="V148" s="43"/>
      <c r="W148" s="43"/>
      <c r="X148" s="43"/>
      <c r="Y148" s="43"/>
      <c r="Z148" s="43"/>
      <c r="AA148" s="43"/>
      <c r="AB148" s="43"/>
      <c r="AC148" s="43"/>
      <c r="AD148" s="43"/>
    </row>
    <row r="149" spans="1:30" ht="12.75" hidden="1" customHeight="1">
      <c r="A149" s="2"/>
      <c r="B149" s="2"/>
      <c r="C149" s="2"/>
      <c r="D149" s="2"/>
      <c r="E149" s="2"/>
      <c r="F149" s="2"/>
      <c r="G149" s="2"/>
      <c r="H149" s="2"/>
      <c r="I149" s="2"/>
      <c r="J149" s="2"/>
      <c r="K149" s="2"/>
      <c r="L149" s="2"/>
      <c r="M149" s="2"/>
      <c r="N149" s="2"/>
      <c r="O149" s="2"/>
      <c r="P149" s="2"/>
      <c r="Q149" s="2"/>
      <c r="R149" s="2"/>
      <c r="S149" s="2"/>
      <c r="T149" s="2"/>
      <c r="U149" s="43"/>
      <c r="V149" s="43"/>
      <c r="W149" s="43"/>
      <c r="X149" s="43"/>
      <c r="Y149" s="43"/>
      <c r="Z149" s="43"/>
      <c r="AA149" s="43"/>
      <c r="AB149" s="43"/>
      <c r="AC149" s="43"/>
      <c r="AD149" s="43"/>
    </row>
    <row r="150" spans="1:30" ht="12.75" hidden="1" customHeight="1">
      <c r="A150" s="2"/>
      <c r="B150" s="2"/>
      <c r="C150" s="2"/>
      <c r="D150" s="2"/>
      <c r="E150" s="2"/>
      <c r="F150" s="2"/>
      <c r="G150" s="2"/>
      <c r="H150" s="2"/>
      <c r="I150" s="2"/>
      <c r="J150" s="2"/>
      <c r="K150" s="2"/>
      <c r="L150" s="2"/>
      <c r="M150" s="2"/>
      <c r="N150" s="2"/>
      <c r="O150" s="2"/>
      <c r="P150" s="2"/>
      <c r="Q150" s="2"/>
      <c r="R150" s="2"/>
      <c r="S150" s="2"/>
      <c r="T150" s="2"/>
      <c r="U150" s="43"/>
      <c r="V150" s="43"/>
      <c r="W150" s="43"/>
      <c r="X150" s="43"/>
      <c r="Y150" s="43"/>
      <c r="Z150" s="43"/>
      <c r="AA150" s="43"/>
      <c r="AB150" s="43"/>
      <c r="AC150" s="43"/>
      <c r="AD150" s="43"/>
    </row>
    <row r="151" spans="1:30" ht="12.75" hidden="1" customHeight="1">
      <c r="A151" s="2"/>
      <c r="B151" s="2"/>
      <c r="C151" s="2"/>
      <c r="D151" s="2"/>
      <c r="E151" s="2"/>
      <c r="F151" s="2"/>
      <c r="G151" s="2"/>
      <c r="H151" s="2"/>
      <c r="I151" s="2"/>
      <c r="J151" s="2"/>
      <c r="K151" s="2"/>
      <c r="L151" s="2"/>
      <c r="M151" s="2"/>
      <c r="N151" s="2"/>
      <c r="O151" s="2"/>
      <c r="P151" s="2"/>
      <c r="Q151" s="2"/>
      <c r="R151" s="2"/>
      <c r="S151" s="2"/>
      <c r="T151" s="2"/>
      <c r="U151" s="43"/>
      <c r="V151" s="43"/>
      <c r="W151" s="43"/>
      <c r="X151" s="43"/>
      <c r="Y151" s="43"/>
      <c r="Z151" s="43"/>
      <c r="AA151" s="43"/>
      <c r="AB151" s="43"/>
      <c r="AC151" s="43"/>
      <c r="AD151" s="43"/>
    </row>
    <row r="152" spans="1:30" ht="12.75" hidden="1" customHeight="1">
      <c r="A152" s="2"/>
      <c r="B152" s="2"/>
      <c r="C152" s="2"/>
      <c r="D152" s="2"/>
      <c r="E152" s="2"/>
      <c r="F152" s="2"/>
      <c r="G152" s="2"/>
      <c r="H152" s="2"/>
      <c r="I152" s="2"/>
      <c r="J152" s="2"/>
      <c r="K152" s="2"/>
      <c r="L152" s="2"/>
      <c r="M152" s="2"/>
      <c r="N152" s="2"/>
      <c r="O152" s="2"/>
      <c r="P152" s="2"/>
      <c r="Q152" s="2"/>
      <c r="R152" s="2"/>
      <c r="S152" s="2"/>
      <c r="T152" s="2"/>
      <c r="U152" s="43"/>
      <c r="V152" s="43"/>
      <c r="W152" s="43"/>
      <c r="X152" s="43"/>
      <c r="Y152" s="43"/>
      <c r="Z152" s="43"/>
      <c r="AA152" s="43"/>
      <c r="AB152" s="43"/>
      <c r="AC152" s="43"/>
      <c r="AD152" s="43"/>
    </row>
    <row r="153" spans="1:30" ht="12.75" hidden="1" customHeight="1">
      <c r="A153" s="2"/>
      <c r="B153" s="2"/>
      <c r="C153" s="2"/>
      <c r="D153" s="2"/>
      <c r="E153" s="2"/>
      <c r="F153" s="2"/>
      <c r="G153" s="2"/>
      <c r="H153" s="2"/>
      <c r="I153" s="2"/>
      <c r="J153" s="2"/>
      <c r="K153" s="2"/>
      <c r="L153" s="2"/>
      <c r="M153" s="2"/>
      <c r="N153" s="2"/>
      <c r="O153" s="2"/>
      <c r="P153" s="2"/>
      <c r="Q153" s="2"/>
      <c r="R153" s="2"/>
      <c r="S153" s="2"/>
      <c r="T153" s="2"/>
      <c r="U153" s="43"/>
      <c r="V153" s="43"/>
      <c r="W153" s="43"/>
      <c r="X153" s="43"/>
      <c r="Y153" s="43"/>
      <c r="Z153" s="43"/>
      <c r="AA153" s="43"/>
      <c r="AB153" s="43"/>
      <c r="AC153" s="43"/>
      <c r="AD153" s="43"/>
    </row>
    <row r="154" spans="1:30" ht="12.75" hidden="1" customHeight="1">
      <c r="A154" s="2"/>
      <c r="B154" s="2"/>
      <c r="C154" s="2"/>
      <c r="D154" s="2"/>
      <c r="E154" s="2"/>
      <c r="F154" s="2"/>
      <c r="G154" s="2"/>
      <c r="H154" s="2"/>
      <c r="I154" s="2"/>
      <c r="J154" s="2"/>
      <c r="K154" s="2"/>
      <c r="L154" s="2"/>
      <c r="M154" s="2"/>
      <c r="N154" s="2"/>
      <c r="O154" s="2"/>
      <c r="P154" s="2"/>
      <c r="Q154" s="2"/>
      <c r="R154" s="2"/>
      <c r="S154" s="2"/>
      <c r="T154" s="2"/>
      <c r="U154" s="43"/>
      <c r="V154" s="43"/>
      <c r="W154" s="43"/>
      <c r="X154" s="43"/>
      <c r="Y154" s="43"/>
      <c r="Z154" s="43"/>
      <c r="AA154" s="43"/>
      <c r="AB154" s="43"/>
      <c r="AC154" s="43"/>
      <c r="AD154" s="43"/>
    </row>
    <row r="155" spans="1:30" ht="12.75" hidden="1" customHeight="1">
      <c r="A155" s="2"/>
      <c r="B155" s="2"/>
      <c r="C155" s="2"/>
      <c r="D155" s="2"/>
      <c r="E155" s="2"/>
      <c r="F155" s="2"/>
      <c r="G155" s="2"/>
      <c r="H155" s="2"/>
      <c r="I155" s="2"/>
      <c r="J155" s="2"/>
      <c r="K155" s="2"/>
      <c r="L155" s="2"/>
      <c r="M155" s="2"/>
      <c r="N155" s="2"/>
      <c r="O155" s="2"/>
      <c r="P155" s="2"/>
      <c r="Q155" s="2"/>
      <c r="R155" s="2"/>
      <c r="S155" s="2"/>
      <c r="T155" s="2"/>
      <c r="U155" s="43"/>
      <c r="V155" s="43"/>
      <c r="W155" s="43"/>
      <c r="X155" s="43"/>
      <c r="Y155" s="43"/>
      <c r="Z155" s="43"/>
      <c r="AA155" s="43"/>
      <c r="AB155" s="43"/>
      <c r="AC155" s="43"/>
      <c r="AD155" s="43"/>
    </row>
    <row r="156" spans="1:30" ht="12.75" hidden="1" customHeight="1">
      <c r="A156" s="2"/>
      <c r="B156" s="2"/>
      <c r="C156" s="2"/>
      <c r="D156" s="2"/>
      <c r="E156" s="2"/>
      <c r="F156" s="2"/>
      <c r="G156" s="2"/>
      <c r="H156" s="2"/>
      <c r="I156" s="2"/>
      <c r="J156" s="2"/>
      <c r="K156" s="2"/>
      <c r="L156" s="2"/>
      <c r="M156" s="2"/>
      <c r="N156" s="2"/>
      <c r="O156" s="2"/>
      <c r="P156" s="2"/>
      <c r="Q156" s="2"/>
      <c r="R156" s="2"/>
      <c r="S156" s="2"/>
      <c r="T156" s="2"/>
      <c r="U156" s="43"/>
      <c r="V156" s="43"/>
      <c r="W156" s="43"/>
      <c r="X156" s="43"/>
      <c r="Y156" s="43"/>
      <c r="Z156" s="43"/>
      <c r="AA156" s="43"/>
      <c r="AB156" s="43"/>
      <c r="AC156" s="43"/>
      <c r="AD156" s="43"/>
    </row>
    <row r="157" spans="1:30" ht="12.75" customHeight="1">
      <c r="A157" s="2"/>
      <c r="B157" s="2"/>
      <c r="C157" s="2"/>
      <c r="D157" s="2"/>
      <c r="E157" s="2"/>
      <c r="F157" s="2"/>
      <c r="G157" s="2"/>
      <c r="H157" s="2"/>
      <c r="I157" s="2"/>
      <c r="J157" s="2"/>
      <c r="K157" s="2"/>
      <c r="L157" s="2"/>
      <c r="M157" s="2"/>
      <c r="N157" s="2"/>
      <c r="O157" s="2"/>
      <c r="P157" s="2"/>
      <c r="Q157" s="2"/>
      <c r="R157" s="2"/>
      <c r="S157" s="2"/>
      <c r="T157" s="2"/>
      <c r="U157" s="43"/>
      <c r="V157" s="43"/>
      <c r="W157" s="43"/>
      <c r="X157" s="43"/>
      <c r="Y157" s="43"/>
      <c r="Z157" s="43"/>
      <c r="AA157" s="43"/>
      <c r="AB157" s="43"/>
      <c r="AC157" s="43"/>
      <c r="AD157" s="43"/>
    </row>
    <row r="158" spans="1:30" ht="12.75" customHeight="1">
      <c r="A158" s="2"/>
      <c r="B158" s="2"/>
      <c r="C158" s="2"/>
      <c r="D158" s="2"/>
      <c r="E158" s="2"/>
      <c r="F158" s="2"/>
      <c r="G158" s="2"/>
      <c r="H158" s="2"/>
      <c r="I158" s="2"/>
      <c r="J158" s="2"/>
      <c r="K158" s="2"/>
      <c r="L158" s="2"/>
      <c r="M158" s="2"/>
      <c r="N158" s="2"/>
      <c r="O158" s="2"/>
      <c r="P158" s="2"/>
      <c r="Q158" s="2"/>
      <c r="R158" s="2"/>
      <c r="S158" s="2"/>
      <c r="T158" s="2"/>
      <c r="U158" s="43"/>
      <c r="V158" s="43"/>
      <c r="W158" s="43"/>
      <c r="X158" s="43"/>
      <c r="Y158" s="43"/>
      <c r="Z158" s="43"/>
      <c r="AA158" s="43"/>
      <c r="AB158" s="43"/>
      <c r="AC158" s="43"/>
      <c r="AD158" s="43"/>
    </row>
    <row r="159" spans="1:30" ht="12.75" customHeight="1">
      <c r="A159" s="2"/>
      <c r="B159" s="2"/>
      <c r="C159" s="2"/>
      <c r="D159" s="2"/>
      <c r="E159" s="2"/>
      <c r="F159" s="2"/>
      <c r="G159" s="2"/>
      <c r="H159" s="2"/>
      <c r="I159" s="2"/>
      <c r="J159" s="2"/>
      <c r="K159" s="2"/>
      <c r="L159" s="2"/>
      <c r="M159" s="2"/>
      <c r="N159" s="2"/>
      <c r="O159" s="2"/>
      <c r="P159" s="2"/>
      <c r="Q159" s="2"/>
      <c r="R159" s="2"/>
      <c r="S159" s="2"/>
      <c r="T159" s="2"/>
      <c r="U159" s="43"/>
      <c r="V159" s="43"/>
      <c r="W159" s="43"/>
      <c r="X159" s="43"/>
      <c r="Y159" s="43"/>
      <c r="Z159" s="43"/>
      <c r="AA159" s="43"/>
      <c r="AB159" s="43"/>
      <c r="AC159" s="43"/>
      <c r="AD159" s="43"/>
    </row>
    <row r="160" spans="1:30" ht="12.75" customHeight="1">
      <c r="A160" s="2"/>
      <c r="B160" s="2"/>
      <c r="C160" s="2"/>
      <c r="D160" s="2"/>
      <c r="E160" s="2"/>
      <c r="F160" s="2"/>
      <c r="G160" s="2"/>
      <c r="H160" s="2"/>
      <c r="I160" s="2"/>
      <c r="J160" s="2"/>
      <c r="K160" s="2"/>
      <c r="L160" s="2"/>
      <c r="M160" s="2"/>
      <c r="N160" s="2"/>
      <c r="O160" s="2"/>
      <c r="P160" s="2"/>
      <c r="Q160" s="2"/>
      <c r="R160" s="2"/>
      <c r="S160" s="2"/>
      <c r="T160" s="2"/>
      <c r="U160" s="43"/>
      <c r="V160" s="43"/>
      <c r="W160" s="43"/>
      <c r="X160" s="43"/>
      <c r="Y160" s="43"/>
      <c r="Z160" s="43"/>
      <c r="AA160" s="43"/>
      <c r="AB160" s="43"/>
      <c r="AC160" s="43"/>
      <c r="AD160" s="43"/>
    </row>
    <row r="161" spans="1:30" ht="12.75" customHeight="1">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c r="AA161" s="2"/>
      <c r="AB161" s="2"/>
      <c r="AC161" s="2"/>
      <c r="AD161" s="2"/>
    </row>
  </sheetData>
  <mergeCells count="12">
    <mergeCell ref="A9:B9"/>
    <mergeCell ref="C5:F5"/>
    <mergeCell ref="A1:I1"/>
    <mergeCell ref="A2:I2"/>
    <mergeCell ref="A7:B7"/>
    <mergeCell ref="A5:B5"/>
    <mergeCell ref="C9:F9"/>
    <mergeCell ref="A6:B6"/>
    <mergeCell ref="C6:F6"/>
    <mergeCell ref="C7:F7"/>
    <mergeCell ref="C8:F8"/>
    <mergeCell ref="A8:B8"/>
  </mergeCells>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D161"/>
  <sheetViews>
    <sheetView workbookViewId="0">
      <selection activeCell="O5" sqref="O5:Q7"/>
    </sheetView>
  </sheetViews>
  <sheetFormatPr defaultColWidth="17.33203125" defaultRowHeight="15.75" customHeight="1"/>
  <cols>
    <col min="1" max="1" width="7" customWidth="1"/>
    <col min="2" max="2" width="4.6640625" customWidth="1"/>
    <col min="3" max="3" width="4.44140625" customWidth="1"/>
    <col min="4" max="4" width="9.6640625" customWidth="1"/>
    <col min="5" max="5" width="6.6640625" customWidth="1"/>
    <col min="6" max="6" width="8.88671875" customWidth="1"/>
    <col min="7" max="7" width="4.33203125" customWidth="1"/>
    <col min="8" max="8" width="6.5546875" customWidth="1"/>
    <col min="9" max="9" width="5.5546875" customWidth="1"/>
    <col min="10" max="10" width="7" customWidth="1"/>
    <col min="11" max="11" width="7.33203125" customWidth="1"/>
    <col min="12" max="12" width="7.5546875" customWidth="1"/>
    <col min="13" max="14" width="8.109375" customWidth="1"/>
    <col min="15" max="15" width="7.44140625" customWidth="1"/>
    <col min="16" max="16" width="5.44140625" customWidth="1"/>
    <col min="17" max="17" width="6.33203125" customWidth="1"/>
    <col min="18" max="18" width="6.5546875" customWidth="1"/>
    <col min="19" max="19" width="5.44140625" customWidth="1"/>
    <col min="20" max="20" width="6.6640625" customWidth="1"/>
    <col min="21" max="30" width="11.44140625" customWidth="1"/>
  </cols>
  <sheetData>
    <row r="1" spans="1:30" ht="24" customHeight="1">
      <c r="A1" s="198"/>
      <c r="B1" s="170"/>
      <c r="C1" s="170"/>
      <c r="D1" s="170"/>
      <c r="E1" s="170"/>
      <c r="F1" s="170"/>
      <c r="G1" s="170"/>
      <c r="H1" s="170"/>
      <c r="I1" s="170"/>
      <c r="J1" s="2"/>
      <c r="K1" s="2"/>
      <c r="L1" s="2"/>
      <c r="M1" s="2"/>
      <c r="N1" s="2"/>
      <c r="O1" s="2"/>
      <c r="P1" s="2"/>
      <c r="Q1" s="2"/>
      <c r="R1" s="2"/>
      <c r="S1" s="2"/>
      <c r="T1" s="2"/>
      <c r="U1" s="2"/>
      <c r="V1" s="2"/>
      <c r="W1" s="2"/>
      <c r="X1" s="2"/>
      <c r="Y1" s="2"/>
      <c r="Z1" s="2"/>
      <c r="AA1" s="2"/>
      <c r="AB1" s="2"/>
      <c r="AC1" s="2"/>
      <c r="AD1" s="2"/>
    </row>
    <row r="2" spans="1:30" ht="17.25" customHeight="1">
      <c r="A2" s="199" t="s">
        <v>935</v>
      </c>
      <c r="B2" s="170"/>
      <c r="C2" s="170"/>
      <c r="D2" s="170"/>
      <c r="E2" s="170"/>
      <c r="F2" s="170"/>
      <c r="G2" s="170"/>
      <c r="H2" s="170"/>
      <c r="I2" s="170"/>
      <c r="J2" s="2"/>
      <c r="K2" s="2"/>
      <c r="L2" s="2"/>
      <c r="M2" s="2"/>
      <c r="N2" s="2"/>
      <c r="O2" s="2"/>
      <c r="P2" s="2"/>
      <c r="Q2" s="2"/>
      <c r="R2" s="2"/>
      <c r="S2" s="2"/>
      <c r="T2" s="2"/>
      <c r="U2" s="2"/>
      <c r="V2" s="2"/>
      <c r="W2" s="2"/>
      <c r="X2" s="2"/>
      <c r="Y2" s="2"/>
      <c r="Z2" s="2"/>
      <c r="AA2" s="2"/>
      <c r="AB2" s="2"/>
      <c r="AC2" s="2"/>
      <c r="AD2" s="2"/>
    </row>
    <row r="3" spans="1:30" ht="12.75" customHeight="1">
      <c r="A3" s="40"/>
      <c r="B3" s="2"/>
      <c r="C3" s="2"/>
      <c r="D3" s="2"/>
      <c r="E3" s="2"/>
      <c r="F3" s="2"/>
      <c r="G3" s="2"/>
      <c r="H3" s="2"/>
      <c r="I3" s="2"/>
      <c r="J3" s="2"/>
      <c r="K3" s="2" t="s">
        <v>936</v>
      </c>
      <c r="L3" s="2"/>
      <c r="M3" s="2"/>
      <c r="N3" s="2"/>
      <c r="O3" s="2"/>
      <c r="P3" s="2"/>
      <c r="Q3" s="2"/>
      <c r="R3" s="2"/>
      <c r="S3" s="2"/>
      <c r="T3" s="2"/>
      <c r="U3" s="2"/>
      <c r="V3" s="2"/>
      <c r="W3" s="2"/>
      <c r="X3" s="2"/>
      <c r="Y3" s="2"/>
      <c r="Z3" s="2"/>
      <c r="AA3" s="2"/>
      <c r="AB3" s="2"/>
      <c r="AC3" s="2"/>
      <c r="AD3" s="2"/>
    </row>
    <row r="4" spans="1:30" ht="13.5" customHeight="1">
      <c r="A4" s="40"/>
      <c r="B4" s="2"/>
      <c r="C4" s="2"/>
      <c r="D4" s="2"/>
      <c r="E4" s="2"/>
      <c r="F4" s="2"/>
      <c r="G4" s="2"/>
      <c r="H4" s="2"/>
      <c r="I4" s="2"/>
      <c r="J4" s="2"/>
      <c r="K4" s="2"/>
      <c r="L4" s="2"/>
      <c r="M4" s="2"/>
      <c r="N4" s="2"/>
      <c r="O4" s="2"/>
      <c r="P4" s="2"/>
      <c r="Q4" s="2"/>
      <c r="R4" s="2"/>
      <c r="S4" s="2"/>
      <c r="T4" s="2"/>
      <c r="U4" s="2"/>
      <c r="V4" s="2"/>
      <c r="W4" s="2"/>
      <c r="X4" s="2"/>
      <c r="Y4" s="2"/>
      <c r="Z4" s="2"/>
      <c r="AA4" s="2"/>
      <c r="AB4" s="2"/>
      <c r="AC4" s="2"/>
      <c r="AD4" s="2"/>
    </row>
    <row r="5" spans="1:30" ht="12.75" customHeight="1">
      <c r="A5" s="200" t="s">
        <v>937</v>
      </c>
      <c r="B5" s="170"/>
      <c r="C5" s="201" t="s">
        <v>938</v>
      </c>
      <c r="D5" s="170"/>
      <c r="E5" s="170"/>
      <c r="F5" s="170"/>
      <c r="G5" s="2"/>
      <c r="H5" s="2"/>
      <c r="I5" s="2" t="s">
        <v>939</v>
      </c>
      <c r="J5" s="41">
        <v>23.43</v>
      </c>
      <c r="K5" s="2"/>
      <c r="L5" s="2"/>
      <c r="M5" s="2"/>
      <c r="N5" s="2"/>
      <c r="O5" s="2"/>
      <c r="P5" s="42"/>
      <c r="Q5" s="2"/>
      <c r="R5" s="2"/>
      <c r="S5" s="2"/>
      <c r="T5" s="2"/>
      <c r="U5" s="2"/>
      <c r="V5" s="2"/>
      <c r="W5" s="2"/>
      <c r="X5" s="2"/>
      <c r="Y5" s="2"/>
      <c r="Z5" s="2"/>
      <c r="AA5" s="2"/>
      <c r="AB5" s="2"/>
      <c r="AC5" s="2"/>
      <c r="AD5" s="2"/>
    </row>
    <row r="6" spans="1:30" ht="12.75" customHeight="1">
      <c r="A6" s="202" t="s">
        <v>940</v>
      </c>
      <c r="B6" s="170"/>
      <c r="C6" s="203" t="s">
        <v>941</v>
      </c>
      <c r="D6" s="170"/>
      <c r="E6" s="170"/>
      <c r="F6" s="170"/>
      <c r="G6" s="2"/>
      <c r="H6" s="2"/>
      <c r="I6" s="2"/>
      <c r="J6" s="2"/>
      <c r="K6" s="2"/>
      <c r="L6" s="2"/>
      <c r="M6" s="2"/>
      <c r="N6" s="2"/>
      <c r="O6" s="2"/>
      <c r="P6" s="42"/>
      <c r="Q6" s="2"/>
      <c r="R6" s="2"/>
      <c r="S6" s="2"/>
      <c r="T6" s="2"/>
      <c r="U6" s="2"/>
      <c r="V6" s="2"/>
      <c r="W6" s="2"/>
      <c r="X6" s="2"/>
      <c r="Y6" s="2"/>
      <c r="Z6" s="2"/>
      <c r="AA6" s="2"/>
      <c r="AB6" s="2"/>
      <c r="AC6" s="2"/>
      <c r="AD6" s="2"/>
    </row>
    <row r="7" spans="1:30" ht="12.75" customHeight="1">
      <c r="A7" s="202" t="s">
        <v>942</v>
      </c>
      <c r="B7" s="170"/>
      <c r="C7" s="203" t="s">
        <v>943</v>
      </c>
      <c r="D7" s="170"/>
      <c r="E7" s="170"/>
      <c r="F7" s="170"/>
      <c r="G7" s="2"/>
      <c r="H7" s="2"/>
      <c r="I7" s="2"/>
      <c r="J7" s="2"/>
      <c r="K7" s="2"/>
      <c r="L7" s="2"/>
      <c r="M7" s="2"/>
      <c r="N7" s="2"/>
      <c r="O7" s="2"/>
      <c r="P7" s="42"/>
      <c r="Q7" s="2"/>
      <c r="R7" s="2"/>
      <c r="S7" s="2"/>
      <c r="T7" s="2"/>
      <c r="U7" s="2"/>
      <c r="V7" s="2"/>
      <c r="W7" s="2"/>
      <c r="X7" s="2"/>
      <c r="Y7" s="2"/>
      <c r="Z7" s="2"/>
      <c r="AA7" s="2"/>
      <c r="AB7" s="2"/>
      <c r="AC7" s="2"/>
      <c r="AD7" s="2"/>
    </row>
    <row r="8" spans="1:30" ht="12.75" customHeight="1">
      <c r="A8" s="202" t="s">
        <v>944</v>
      </c>
      <c r="B8" s="170"/>
      <c r="C8" s="203" t="s">
        <v>945</v>
      </c>
      <c r="D8" s="170"/>
      <c r="E8" s="170"/>
      <c r="F8" s="170"/>
      <c r="G8" s="2"/>
      <c r="H8" s="2"/>
      <c r="I8" s="41" t="s">
        <v>946</v>
      </c>
      <c r="J8" s="2"/>
      <c r="K8" s="2"/>
      <c r="L8" s="2"/>
      <c r="M8" s="2"/>
      <c r="N8" s="2"/>
      <c r="O8" s="2"/>
      <c r="P8" s="2"/>
      <c r="Q8" s="2"/>
      <c r="R8" s="2"/>
      <c r="S8" s="2"/>
      <c r="T8" s="2"/>
      <c r="U8" s="2"/>
      <c r="V8" s="2"/>
      <c r="W8" s="2"/>
      <c r="X8" s="2"/>
      <c r="Y8" s="2"/>
      <c r="Z8" s="2"/>
      <c r="AA8" s="2"/>
      <c r="AB8" s="2"/>
      <c r="AC8" s="2"/>
      <c r="AD8" s="2"/>
    </row>
    <row r="9" spans="1:30" ht="13.5" customHeight="1">
      <c r="A9" s="196" t="s">
        <v>947</v>
      </c>
      <c r="B9" s="170"/>
      <c r="C9" s="197" t="s">
        <v>948</v>
      </c>
      <c r="D9" s="170"/>
      <c r="E9" s="170"/>
      <c r="F9" s="170"/>
      <c r="G9" s="2"/>
      <c r="H9" s="2"/>
      <c r="I9" s="2"/>
      <c r="J9" s="41" t="s">
        <v>949</v>
      </c>
      <c r="K9" s="41" t="s">
        <v>950</v>
      </c>
      <c r="L9" s="41" t="s">
        <v>951</v>
      </c>
      <c r="M9" s="41" t="s">
        <v>952</v>
      </c>
      <c r="N9" s="41"/>
      <c r="O9" s="41" t="s">
        <v>953</v>
      </c>
      <c r="P9" s="2"/>
      <c r="Q9" s="2"/>
      <c r="R9" s="2"/>
      <c r="S9" s="2"/>
      <c r="T9" s="2"/>
      <c r="U9" s="2"/>
      <c r="V9" s="2"/>
      <c r="W9" s="2"/>
      <c r="X9" s="2"/>
      <c r="Y9" s="2"/>
      <c r="Z9" s="2"/>
      <c r="AA9" s="2"/>
      <c r="AB9" s="2"/>
      <c r="AC9" s="2"/>
      <c r="AD9" s="2"/>
    </row>
    <row r="10" spans="1:30" ht="13.5" customHeight="1">
      <c r="A10" s="40"/>
      <c r="B10" s="2"/>
      <c r="C10" s="2"/>
      <c r="D10" s="2"/>
      <c r="E10" s="2"/>
      <c r="F10" s="2"/>
      <c r="G10" s="2"/>
      <c r="H10" s="2"/>
      <c r="I10" s="2"/>
      <c r="J10" s="2"/>
      <c r="K10" s="2"/>
      <c r="L10" s="2"/>
      <c r="M10" s="2"/>
      <c r="N10" s="2"/>
      <c r="O10" s="2"/>
      <c r="P10" s="2"/>
      <c r="Q10" s="2"/>
      <c r="R10" s="2"/>
      <c r="S10" s="2"/>
      <c r="T10" s="2"/>
      <c r="U10" s="43"/>
      <c r="V10" s="43"/>
      <c r="W10" s="43"/>
      <c r="X10" s="43"/>
      <c r="Y10" s="43"/>
      <c r="Z10" s="43"/>
      <c r="AA10" s="43"/>
      <c r="AB10" s="43"/>
      <c r="AC10" s="43"/>
      <c r="AD10" s="43"/>
    </row>
    <row r="11" spans="1:30" ht="13.5" customHeight="1">
      <c r="A11" s="44"/>
      <c r="B11" s="45"/>
      <c r="C11" s="45"/>
      <c r="D11" s="45"/>
      <c r="E11" s="46" t="s">
        <v>954</v>
      </c>
      <c r="F11" s="45"/>
      <c r="G11" s="45"/>
      <c r="H11" s="45"/>
      <c r="I11" s="47"/>
      <c r="J11" s="48"/>
      <c r="K11" s="49"/>
      <c r="L11" s="49"/>
      <c r="M11" s="49"/>
      <c r="N11" s="49"/>
      <c r="O11" s="49"/>
      <c r="P11" s="49"/>
      <c r="Q11" s="49"/>
      <c r="R11" s="49"/>
      <c r="S11" s="49"/>
      <c r="T11" s="50"/>
      <c r="U11" s="43"/>
      <c r="V11" s="43"/>
      <c r="W11" s="43"/>
      <c r="X11" s="43"/>
      <c r="Y11" s="43"/>
      <c r="Z11" s="43"/>
      <c r="AA11" s="43"/>
      <c r="AB11" s="43"/>
      <c r="AC11" s="43"/>
      <c r="AD11" s="43"/>
    </row>
    <row r="12" spans="1:30" ht="13.5" customHeight="1">
      <c r="A12" s="51" t="s">
        <v>955</v>
      </c>
      <c r="B12" s="52" t="s">
        <v>956</v>
      </c>
      <c r="C12" s="52" t="s">
        <v>957</v>
      </c>
      <c r="D12" s="52" t="s">
        <v>958</v>
      </c>
      <c r="E12" s="52" t="s">
        <v>959</v>
      </c>
      <c r="F12" s="52" t="s">
        <v>960</v>
      </c>
      <c r="G12" s="52" t="s">
        <v>961</v>
      </c>
      <c r="H12" s="52" t="s">
        <v>962</v>
      </c>
      <c r="I12" s="53" t="s">
        <v>963</v>
      </c>
      <c r="J12" s="51" t="s">
        <v>964</v>
      </c>
      <c r="K12" s="52" t="s">
        <v>965</v>
      </c>
      <c r="L12" s="52" t="s">
        <v>966</v>
      </c>
      <c r="M12" s="52" t="s">
        <v>967</v>
      </c>
      <c r="N12" s="52" t="s">
        <v>968</v>
      </c>
      <c r="O12" s="52" t="s">
        <v>969</v>
      </c>
      <c r="P12" s="52" t="s">
        <v>970</v>
      </c>
      <c r="Q12" s="52" t="s">
        <v>971</v>
      </c>
      <c r="R12" s="52" t="s">
        <v>972</v>
      </c>
      <c r="S12" s="52" t="s">
        <v>973</v>
      </c>
      <c r="T12" s="54" t="s">
        <v>974</v>
      </c>
      <c r="U12" s="55"/>
      <c r="V12" s="55"/>
      <c r="W12" s="55"/>
      <c r="X12" s="55"/>
      <c r="Y12" s="55"/>
      <c r="Z12" s="55"/>
      <c r="AA12" s="55"/>
      <c r="AB12" s="55"/>
      <c r="AC12" s="55"/>
      <c r="AD12" s="55"/>
    </row>
    <row r="13" spans="1:30" ht="12.75" customHeight="1">
      <c r="A13" s="56">
        <f t="shared" ref="A13:A37" si="0">RANK(T13,$T$13:$T$37,0)</f>
        <v>1</v>
      </c>
      <c r="B13" s="57">
        <v>89</v>
      </c>
      <c r="C13" s="57" t="s">
        <v>975</v>
      </c>
      <c r="D13" s="57" t="s">
        <v>976</v>
      </c>
      <c r="E13" s="57" t="s">
        <v>977</v>
      </c>
      <c r="F13" s="57" t="s">
        <v>978</v>
      </c>
      <c r="G13" s="58"/>
      <c r="H13" s="59">
        <v>37126</v>
      </c>
      <c r="I13" s="60" t="s">
        <v>979</v>
      </c>
      <c r="J13" s="61">
        <v>3.2</v>
      </c>
      <c r="K13" s="62">
        <v>3.1</v>
      </c>
      <c r="L13" s="62">
        <v>3.4</v>
      </c>
      <c r="M13" s="63">
        <v>2</v>
      </c>
      <c r="N13" s="63">
        <v>1.1000000000000001</v>
      </c>
      <c r="O13" s="64">
        <v>1.8</v>
      </c>
      <c r="P13" s="64">
        <v>1.1000000000000001</v>
      </c>
      <c r="Q13" s="64" t="s">
        <v>980</v>
      </c>
      <c r="R13" s="64" t="s">
        <v>981</v>
      </c>
      <c r="S13" s="62">
        <v>20.46</v>
      </c>
      <c r="T13" s="58">
        <f>(J13+K13+L13)+IF((VLOOKUP(Q13,MogulsDD!$A$1:$C$2000,3,FALSE)*(M13+O13)/2)&gt;3.75,3.75,VLOOKUP(Q13,MogulsDD!$A$1:$C$2000,3,FALSE)*(M13+O13)/2)+IF((VLOOKUP(R13,MogulsDD!$A$1:$C$2000,3,FALSE)*(N13+P13)/2)&gt;3.75,3.75,VLOOKUP(R13,MogulsDD!$A$1:$C$2000,3,FALSE)*(N13+P13)/2)+IF((18-12*S13/$J$5)&gt;7.5,7.5,IF((18-12*S13/$J$5)&lt;0,0,(18-12*S13/$J$5)))</f>
        <v>19.514000000000003</v>
      </c>
      <c r="U13" s="43"/>
      <c r="V13" s="43"/>
      <c r="W13" s="43"/>
      <c r="X13" s="43"/>
      <c r="Y13" s="43"/>
      <c r="Z13" s="43"/>
      <c r="AA13" s="43"/>
      <c r="AB13" s="43"/>
      <c r="AC13" s="43"/>
      <c r="AD13" s="43"/>
    </row>
    <row r="14" spans="1:30" ht="12.75" customHeight="1">
      <c r="A14" s="56">
        <f t="shared" si="0"/>
        <v>2</v>
      </c>
      <c r="B14" s="57">
        <v>85</v>
      </c>
      <c r="C14" s="58" t="s">
        <v>982</v>
      </c>
      <c r="D14" s="58" t="s">
        <v>983</v>
      </c>
      <c r="E14" s="58" t="s">
        <v>984</v>
      </c>
      <c r="F14" s="57">
        <v>21603</v>
      </c>
      <c r="G14" s="58"/>
      <c r="H14" s="58" t="s">
        <v>985</v>
      </c>
      <c r="I14" s="60" t="s">
        <v>986</v>
      </c>
      <c r="J14" s="65">
        <v>2.8</v>
      </c>
      <c r="K14" s="66">
        <v>2.7</v>
      </c>
      <c r="L14" s="66">
        <v>3.1</v>
      </c>
      <c r="M14" s="67">
        <v>0.8</v>
      </c>
      <c r="N14" s="67">
        <v>1</v>
      </c>
      <c r="O14" s="64">
        <v>0.8</v>
      </c>
      <c r="P14" s="64">
        <v>1.1000000000000001</v>
      </c>
      <c r="Q14" s="64" t="s">
        <v>987</v>
      </c>
      <c r="R14" s="64" t="s">
        <v>988</v>
      </c>
      <c r="S14" s="62">
        <v>21.88</v>
      </c>
      <c r="T14" s="58">
        <f>(J14+K14+L14)+IF((VLOOKUP(Q14,MogulsDD!$A$1:$C$2000,3,FALSE)*(M14+O14)/2)&gt;3.75,3.75,VLOOKUP(Q14,MogulsDD!$A$1:$C$2000,3,FALSE)*(M14+O14)/2)+IF((VLOOKUP(R14,MogulsDD!$A$1:$C$2000,3,FALSE)*(N14+P14)/2)&gt;3.75,3.75,VLOOKUP(R14,MogulsDD!$A$1:$C$2000,3,FALSE)*(N14+P14)/2)+IF((18-12*S14/$J$5)&gt;7.5,7.5,IF((18-12*S14/$J$5)&lt;0,0,(18-12*S14/$J$5)))</f>
        <v>16.984354033290654</v>
      </c>
      <c r="U14" s="43"/>
      <c r="V14" s="43"/>
      <c r="W14" s="43"/>
      <c r="X14" s="43"/>
      <c r="Y14" s="43"/>
      <c r="Z14" s="43"/>
      <c r="AA14" s="43"/>
      <c r="AB14" s="43"/>
      <c r="AC14" s="43"/>
      <c r="AD14" s="43"/>
    </row>
    <row r="15" spans="1:30" ht="12.75" customHeight="1">
      <c r="A15" s="56">
        <f t="shared" si="0"/>
        <v>3</v>
      </c>
      <c r="B15" s="57">
        <v>80</v>
      </c>
      <c r="C15" s="58" t="s">
        <v>989</v>
      </c>
      <c r="D15" s="58" t="s">
        <v>990</v>
      </c>
      <c r="E15" s="58" t="s">
        <v>991</v>
      </c>
      <c r="F15" s="58"/>
      <c r="G15" s="58"/>
      <c r="H15" s="58" t="s">
        <v>992</v>
      </c>
      <c r="I15" s="60" t="s">
        <v>993</v>
      </c>
      <c r="J15" s="65">
        <v>2.9</v>
      </c>
      <c r="K15" s="66">
        <v>2.9</v>
      </c>
      <c r="L15" s="66">
        <v>3</v>
      </c>
      <c r="M15" s="67">
        <v>1</v>
      </c>
      <c r="N15" s="67">
        <v>0.8</v>
      </c>
      <c r="O15" s="64">
        <v>0.8</v>
      </c>
      <c r="P15" s="64">
        <v>0.5</v>
      </c>
      <c r="Q15" s="64" t="s">
        <v>994</v>
      </c>
      <c r="R15" s="64" t="s">
        <v>995</v>
      </c>
      <c r="S15" s="62">
        <v>21.49</v>
      </c>
      <c r="T15" s="58">
        <f>(J15+K15+L15)+IF((VLOOKUP(Q15,MogulsDD!$A$1:$C$2000,3,FALSE)*(M15+O15)/2)&gt;3.75,3.75,VLOOKUP(Q15,MogulsDD!$A$1:$C$2000,3,FALSE)*(M15+O15)/2)+IF((VLOOKUP(R15,MogulsDD!$A$1:$C$2000,3,FALSE)*(N15+P15)/2)&gt;3.75,3.75,VLOOKUP(R15,MogulsDD!$A$1:$C$2000,3,FALSE)*(N15+P15)/2)+IF((18-12*S15/$J$5)&gt;7.5,7.5,IF((18-12*S15/$J$5)&lt;0,0,(18-12*S15/$J$5)))</f>
        <v>16.66759795134443</v>
      </c>
      <c r="U15" s="43"/>
      <c r="V15" s="43"/>
      <c r="W15" s="43"/>
      <c r="X15" s="43"/>
      <c r="Y15" s="43"/>
      <c r="Z15" s="43"/>
      <c r="AA15" s="43"/>
      <c r="AB15" s="43"/>
      <c r="AC15" s="43"/>
      <c r="AD15" s="43"/>
    </row>
    <row r="16" spans="1:30" ht="12.75" customHeight="1">
      <c r="A16" s="56">
        <f t="shared" si="0"/>
        <v>4</v>
      </c>
      <c r="B16" s="57">
        <v>82</v>
      </c>
      <c r="C16" s="58" t="s">
        <v>996</v>
      </c>
      <c r="D16" s="58" t="s">
        <v>997</v>
      </c>
      <c r="E16" s="58" t="s">
        <v>998</v>
      </c>
      <c r="F16" s="57">
        <v>19531</v>
      </c>
      <c r="G16" s="58"/>
      <c r="H16" s="58" t="s">
        <v>999</v>
      </c>
      <c r="I16" s="60" t="s">
        <v>1000</v>
      </c>
      <c r="J16" s="65">
        <v>2.4</v>
      </c>
      <c r="K16" s="66">
        <v>2.6</v>
      </c>
      <c r="L16" s="66">
        <v>2.6</v>
      </c>
      <c r="M16" s="67">
        <v>1.9</v>
      </c>
      <c r="N16" s="67">
        <v>0.3</v>
      </c>
      <c r="O16" s="64">
        <v>1.8</v>
      </c>
      <c r="P16" s="64">
        <v>0.2</v>
      </c>
      <c r="Q16" s="64" t="s">
        <v>1001</v>
      </c>
      <c r="R16" s="64" t="s">
        <v>1002</v>
      </c>
      <c r="S16" s="62">
        <v>19.23</v>
      </c>
      <c r="T16" s="58">
        <f>(J16+K16+L16)+IF((VLOOKUP(Q16,MogulsDD!$A$1:$C$2000,3,FALSE)*(M16+O16)/2)&gt;3.75,3.75,VLOOKUP(Q16,MogulsDD!$A$1:$C$2000,3,FALSE)*(M16+O16)/2)+IF((VLOOKUP(R16,MogulsDD!$A$1:$C$2000,3,FALSE)*(N16+P16)/2)&gt;3.75,3.75,VLOOKUP(R16,MogulsDD!$A$1:$C$2000,3,FALSE)*(N16+P16)/2)+IF((18-12*S16/$J$5)&gt;7.5,7.5,IF((18-12*S16/$J$5)&lt;0,0,(18-12*S16/$J$5)))</f>
        <v>16.371000000000002</v>
      </c>
      <c r="U16" s="43"/>
      <c r="V16" s="43"/>
      <c r="W16" s="43"/>
      <c r="X16" s="43"/>
      <c r="Y16" s="43"/>
      <c r="Z16" s="43"/>
      <c r="AA16" s="43"/>
      <c r="AB16" s="43"/>
      <c r="AC16" s="43"/>
      <c r="AD16" s="43"/>
    </row>
    <row r="17" spans="1:30" ht="12.75" customHeight="1">
      <c r="A17" s="56">
        <f t="shared" si="0"/>
        <v>5</v>
      </c>
      <c r="B17" s="68">
        <v>81</v>
      </c>
      <c r="C17" s="69" t="s">
        <v>1003</v>
      </c>
      <c r="D17" s="69" t="s">
        <v>1004</v>
      </c>
      <c r="E17" s="69" t="s">
        <v>1005</v>
      </c>
      <c r="F17" s="69" t="s">
        <v>1006</v>
      </c>
      <c r="G17" s="69"/>
      <c r="H17" s="69" t="s">
        <v>1007</v>
      </c>
      <c r="I17" s="70" t="s">
        <v>1008</v>
      </c>
      <c r="J17" s="65">
        <v>2.6</v>
      </c>
      <c r="K17" s="66">
        <v>2.6</v>
      </c>
      <c r="L17" s="66">
        <v>2.7</v>
      </c>
      <c r="M17" s="67">
        <v>0.4</v>
      </c>
      <c r="N17" s="67">
        <v>0.2</v>
      </c>
      <c r="O17" s="64">
        <v>0.5</v>
      </c>
      <c r="P17" s="64">
        <v>0.3</v>
      </c>
      <c r="Q17" s="64" t="s">
        <v>1009</v>
      </c>
      <c r="R17" s="64" t="s">
        <v>1010</v>
      </c>
      <c r="S17" s="62">
        <v>21.6</v>
      </c>
      <c r="T17" s="58">
        <f>(J17+K17+L17)+IF((VLOOKUP(Q17,MogulsDD!$A$1:$C$2000,3,FALSE)*(M17+O17)/2)&gt;3.75,3.75,VLOOKUP(Q17,MogulsDD!$A$1:$C$2000,3,FALSE)*(M17+O17)/2)+IF((VLOOKUP(R17,MogulsDD!$A$1:$C$2000,3,FALSE)*(N17+P17)/2)&gt;3.75,3.75,VLOOKUP(R17,MogulsDD!$A$1:$C$2000,3,FALSE)*(N17+P17)/2)+IF((18-12*S17/$J$5)&gt;7.5,7.5,IF((18-12*S17/$J$5)&lt;0,0,(18-12*S17/$J$5)))</f>
        <v>15.254259923175415</v>
      </c>
      <c r="U17" s="43"/>
      <c r="V17" s="43"/>
      <c r="W17" s="43"/>
      <c r="X17" s="43"/>
      <c r="Y17" s="43"/>
      <c r="Z17" s="43"/>
      <c r="AA17" s="43"/>
      <c r="AB17" s="43"/>
      <c r="AC17" s="43"/>
      <c r="AD17" s="43"/>
    </row>
    <row r="18" spans="1:30" ht="13.5" customHeight="1">
      <c r="A18" s="56">
        <f t="shared" si="0"/>
        <v>6</v>
      </c>
      <c r="B18" s="57">
        <v>84</v>
      </c>
      <c r="C18" s="58" t="s">
        <v>1011</v>
      </c>
      <c r="D18" s="58" t="s">
        <v>1012</v>
      </c>
      <c r="E18" s="58" t="s">
        <v>1013</v>
      </c>
      <c r="F18" s="58" t="s">
        <v>1014</v>
      </c>
      <c r="G18" s="58"/>
      <c r="H18" s="58" t="s">
        <v>1015</v>
      </c>
      <c r="I18" s="60" t="s">
        <v>1016</v>
      </c>
      <c r="J18" s="71">
        <v>2.7</v>
      </c>
      <c r="K18" s="72">
        <v>2.4</v>
      </c>
      <c r="L18" s="72">
        <v>2.5</v>
      </c>
      <c r="M18" s="73">
        <v>0.1</v>
      </c>
      <c r="N18" s="73">
        <v>0.1</v>
      </c>
      <c r="O18" s="74">
        <v>0.2</v>
      </c>
      <c r="P18" s="74">
        <v>0.1</v>
      </c>
      <c r="Q18" s="64" t="s">
        <v>1017</v>
      </c>
      <c r="R18" s="64" t="s">
        <v>1018</v>
      </c>
      <c r="S18" s="62">
        <v>26.84</v>
      </c>
      <c r="T18" s="58">
        <f>(J18+K18+L18)+IF((VLOOKUP(Q18,MogulsDD!$A$1:$C$2000,3,FALSE)*(M18+O18)/2)&gt;3.75,3.75,VLOOKUP(Q18,MogulsDD!$A$1:$C$2000,3,FALSE)*(M18+O18)/2)*+IF((VLOOKUP(R18,MogulsDD!$A$1:$C$2000,3,FALSE)*(N18+P18)/2)&gt;3.75,3.75,VLOOKUP(R18,MogulsDD!$A$1:$C$2000,3,FALSE)*(N18+P18)/2)+IF((18-12*S18/$J$5)&gt;7.5,7.5,IF((18-12*S18/$J$5)&lt;0,0,(18-12*S18/$J$5)))</f>
        <v>11.858096126760564</v>
      </c>
      <c r="U18" s="43"/>
      <c r="V18" s="43"/>
      <c r="W18" s="43"/>
      <c r="X18" s="43"/>
      <c r="Y18" s="43"/>
      <c r="Z18" s="43"/>
      <c r="AA18" s="43"/>
      <c r="AB18" s="43"/>
      <c r="AC18" s="43"/>
      <c r="AD18" s="43"/>
    </row>
    <row r="19" spans="1:30" ht="12.75" hidden="1" customHeight="1">
      <c r="A19" s="56">
        <f t="shared" si="0"/>
        <v>7</v>
      </c>
      <c r="B19" s="57"/>
      <c r="C19" s="58"/>
      <c r="D19" s="58"/>
      <c r="E19" s="58"/>
      <c r="F19" s="58"/>
      <c r="G19" s="58"/>
      <c r="H19" s="58"/>
      <c r="I19" s="60"/>
      <c r="J19" s="75"/>
      <c r="K19" s="76"/>
      <c r="L19" s="76"/>
      <c r="M19" s="77"/>
      <c r="N19" s="77"/>
      <c r="O19" s="78"/>
      <c r="P19" s="78"/>
      <c r="Q19" s="78" t="s">
        <v>1019</v>
      </c>
      <c r="R19" s="78" t="s">
        <v>1020</v>
      </c>
      <c r="S19" s="62">
        <v>9999</v>
      </c>
      <c r="T19" s="58">
        <f>(J19+K19+L19)+IF((VLOOKUP(Q19,MogulsDD!$A$1:$C$2000,3,FALSE)*(M19+O19)/2)&gt;3.75,3.75,VLOOKUP(Q19,MogulsDD!$A$1:$C$2000,3,FALSE)*(M19+O19)/2)+IF((VLOOKUP(R19,MogulsDD!$A$1:$C$2000,3,FALSE)*(N19+P19)/2)&gt;3.75,3.75,VLOOKUP(R19,MogulsDD!$A$1:$C$2000,3,FALSE)*(N19+P19)/2)+IF((18-12*S19/$J$5)&gt;7.5,7.5,IF((18-12*S19/$J$5)&lt;0,0,(18-12*S19/$J$5)))</f>
        <v>0</v>
      </c>
      <c r="U19" s="43"/>
      <c r="V19" s="43"/>
      <c r="W19" s="43"/>
      <c r="X19" s="43"/>
      <c r="Y19" s="43"/>
      <c r="Z19" s="43"/>
      <c r="AA19" s="43"/>
      <c r="AB19" s="43"/>
      <c r="AC19" s="43"/>
      <c r="AD19" s="43"/>
    </row>
    <row r="20" spans="1:30" ht="12.75" hidden="1" customHeight="1">
      <c r="A20" s="56">
        <f t="shared" si="0"/>
        <v>7</v>
      </c>
      <c r="B20" s="57"/>
      <c r="C20" s="58"/>
      <c r="D20" s="58"/>
      <c r="E20" s="58"/>
      <c r="F20" s="58"/>
      <c r="G20" s="58"/>
      <c r="H20" s="58"/>
      <c r="I20" s="60"/>
      <c r="J20" s="80"/>
      <c r="K20" s="81"/>
      <c r="L20" s="81"/>
      <c r="M20" s="82"/>
      <c r="N20" s="82"/>
      <c r="O20" s="78"/>
      <c r="P20" s="78"/>
      <c r="Q20" s="78" t="s">
        <v>1021</v>
      </c>
      <c r="R20" s="78" t="s">
        <v>1022</v>
      </c>
      <c r="S20" s="62">
        <v>9999</v>
      </c>
      <c r="T20" s="58">
        <f>(J20+K20+L20)+IF((VLOOKUP(Q20,MogulsDD!$A$1:$C$2000,3,FALSE)*(M20+O20)/2)&gt;3.75,3.75,VLOOKUP(Q20,MogulsDD!$A$1:$C$2000,3,FALSE)*(M20+O20)/2)+IF((VLOOKUP(R20,MogulsDD!$A$1:$C$2000,3,FALSE)*(N20+P20)/2)&gt;3.75,3.75,VLOOKUP(R20,MogulsDD!$A$1:$C$2000,3,FALSE)*(N20+P20)/2)+IF((18-12*S20/$J$5)&gt;7.5,7.5,IF((18-12*S20/$J$5)&lt;0,0,(18-12*S20/$J$5)))</f>
        <v>0</v>
      </c>
      <c r="U20" s="43"/>
      <c r="V20" s="43"/>
      <c r="W20" s="43"/>
      <c r="X20" s="43"/>
      <c r="Y20" s="43"/>
      <c r="Z20" s="43"/>
      <c r="AA20" s="43"/>
      <c r="AB20" s="43"/>
      <c r="AC20" s="43"/>
      <c r="AD20" s="43"/>
    </row>
    <row r="21" spans="1:30" ht="12.75" hidden="1" customHeight="1">
      <c r="A21" s="56">
        <f t="shared" si="0"/>
        <v>7</v>
      </c>
      <c r="B21" s="57"/>
      <c r="C21" s="58"/>
      <c r="D21" s="58"/>
      <c r="E21" s="58"/>
      <c r="F21" s="58"/>
      <c r="G21" s="58"/>
      <c r="H21" s="58"/>
      <c r="I21" s="60"/>
      <c r="J21" s="80"/>
      <c r="K21" s="81"/>
      <c r="L21" s="81"/>
      <c r="M21" s="82"/>
      <c r="N21" s="82"/>
      <c r="O21" s="78"/>
      <c r="P21" s="78"/>
      <c r="Q21" s="78" t="s">
        <v>1023</v>
      </c>
      <c r="R21" s="78" t="s">
        <v>1024</v>
      </c>
      <c r="S21" s="62">
        <v>9999</v>
      </c>
      <c r="T21" s="58">
        <f>(J21+K21+L21)+IF((VLOOKUP(Q21,MogulsDD!$A$1:$C$2000,3,FALSE)*(M21+O21)/2)&gt;3.75,3.75,VLOOKUP(Q21,MogulsDD!$A$1:$C$2000,3,FALSE)*(M21+O21)/2)+IF((VLOOKUP(R21,MogulsDD!$A$1:$C$2000,3,FALSE)*(N21+P21)/2)&gt;3.75,3.75,VLOOKUP(R21,MogulsDD!$A$1:$C$2000,3,FALSE)*(N21+P21)/2)+IF((18-12*S21/$J$5)&gt;7.5,7.5,IF((18-12*S21/$J$5)&lt;0,0,(18-12*S21/$J$5)))</f>
        <v>0</v>
      </c>
      <c r="U21" s="43"/>
      <c r="V21" s="43"/>
      <c r="W21" s="43"/>
      <c r="X21" s="43"/>
      <c r="Y21" s="43"/>
      <c r="Z21" s="43"/>
      <c r="AA21" s="43"/>
      <c r="AB21" s="43"/>
      <c r="AC21" s="43"/>
      <c r="AD21" s="43"/>
    </row>
    <row r="22" spans="1:30" ht="12.75" hidden="1" customHeight="1">
      <c r="A22" s="56">
        <f t="shared" si="0"/>
        <v>7</v>
      </c>
      <c r="B22" s="58"/>
      <c r="C22" s="58"/>
      <c r="D22" s="58"/>
      <c r="E22" s="58"/>
      <c r="F22" s="58"/>
      <c r="G22" s="58"/>
      <c r="H22" s="58"/>
      <c r="I22" s="60"/>
      <c r="J22" s="80"/>
      <c r="K22" s="81"/>
      <c r="L22" s="81"/>
      <c r="M22" s="82"/>
      <c r="N22" s="82"/>
      <c r="O22" s="78"/>
      <c r="P22" s="78"/>
      <c r="Q22" s="78" t="s">
        <v>1025</v>
      </c>
      <c r="R22" s="78" t="s">
        <v>1026</v>
      </c>
      <c r="S22" s="62">
        <v>9999</v>
      </c>
      <c r="T22" s="58">
        <f>(J22+K22+L22)+IF((VLOOKUP(Q22,MogulsDD!$A$1:$C$2000,3,FALSE)*(M22+O22)/2)&gt;3.75,3.75,VLOOKUP(Q22,MogulsDD!$A$1:$C$2000,3,FALSE)*(M22+O22)/2)+IF((VLOOKUP(R22,MogulsDD!$A$1:$C$2000,3,FALSE)*(N22+P22)/2)&gt;3.75,3.75,VLOOKUP(R22,MogulsDD!$A$1:$C$2000,3,FALSE)*(N22+P22)/2)+IF((18-12*S22/$J$5)&gt;7.5,7.5,IF((18-12*S22/$J$5)&lt;0,0,(18-12*S22/$J$5)))</f>
        <v>0</v>
      </c>
      <c r="U22" s="43"/>
      <c r="V22" s="43"/>
      <c r="W22" s="43"/>
      <c r="X22" s="43"/>
      <c r="Y22" s="43"/>
      <c r="Z22" s="43"/>
      <c r="AA22" s="43"/>
      <c r="AB22" s="43"/>
      <c r="AC22" s="43"/>
      <c r="AD22" s="43"/>
    </row>
    <row r="23" spans="1:30" ht="12.75" hidden="1" customHeight="1">
      <c r="A23" s="56">
        <f t="shared" si="0"/>
        <v>7</v>
      </c>
      <c r="B23" s="58"/>
      <c r="C23" s="58"/>
      <c r="D23" s="58"/>
      <c r="E23" s="58"/>
      <c r="F23" s="58"/>
      <c r="G23" s="58"/>
      <c r="H23" s="58"/>
      <c r="I23" s="60"/>
      <c r="J23" s="80"/>
      <c r="K23" s="81"/>
      <c r="L23" s="81"/>
      <c r="M23" s="82"/>
      <c r="N23" s="82"/>
      <c r="O23" s="78"/>
      <c r="P23" s="78"/>
      <c r="Q23" s="78" t="s">
        <v>1027</v>
      </c>
      <c r="R23" s="78" t="s">
        <v>1028</v>
      </c>
      <c r="S23" s="62">
        <v>9999</v>
      </c>
      <c r="T23" s="58">
        <f>(J23+K23+L23)+IF((VLOOKUP(Q23,MogulsDD!$A$1:$C$2000,3,FALSE)*(M23+O23)/2)&gt;3.75,3.75,VLOOKUP(Q23,MogulsDD!$A$1:$C$2000,3,FALSE)*(M23+O23)/2)+IF((VLOOKUP(R23,MogulsDD!$A$1:$C$2000,3,FALSE)*(N23+P23)/2)&gt;3.75,3.75,VLOOKUP(R23,MogulsDD!$A$1:$C$2000,3,FALSE)*(N23+P23)/2)+IF((18-12*S23/$J$5)&gt;7.5,7.5,IF((18-12*S23/$J$5)&lt;0,0,(18-12*S23/$J$5)))</f>
        <v>0</v>
      </c>
      <c r="U23" s="43"/>
      <c r="V23" s="43"/>
      <c r="W23" s="43"/>
      <c r="X23" s="43"/>
      <c r="Y23" s="43"/>
      <c r="Z23" s="43"/>
      <c r="AA23" s="43"/>
      <c r="AB23" s="43"/>
      <c r="AC23" s="43"/>
      <c r="AD23" s="43"/>
    </row>
    <row r="24" spans="1:30" ht="12.75" hidden="1" customHeight="1">
      <c r="A24" s="56">
        <f t="shared" si="0"/>
        <v>7</v>
      </c>
      <c r="B24" s="58"/>
      <c r="C24" s="58"/>
      <c r="D24" s="58"/>
      <c r="E24" s="58"/>
      <c r="F24" s="58"/>
      <c r="G24" s="58"/>
      <c r="H24" s="58"/>
      <c r="I24" s="60"/>
      <c r="J24" s="80"/>
      <c r="K24" s="81"/>
      <c r="L24" s="81"/>
      <c r="M24" s="82"/>
      <c r="N24" s="82"/>
      <c r="O24" s="78"/>
      <c r="P24" s="78"/>
      <c r="Q24" s="78" t="s">
        <v>1029</v>
      </c>
      <c r="R24" s="78" t="s">
        <v>1030</v>
      </c>
      <c r="S24" s="62">
        <v>9999</v>
      </c>
      <c r="T24" s="58">
        <f>(J24+K24+L24)+IF((VLOOKUP(Q24,MogulsDD!$A$1:$C$2000,3,FALSE)*(M24+O24)/2)&gt;3.75,3.75,VLOOKUP(Q24,MogulsDD!$A$1:$C$2000,3,FALSE)*(M24+O24)/2)+IF((VLOOKUP(R24,MogulsDD!$A$1:$C$2000,3,FALSE)*(N24+P24)/2)&gt;3.75,3.75,VLOOKUP(R24,MogulsDD!$A$1:$C$2000,3,FALSE)*(N24+P24)/2)+IF((18-12*S24/$J$5)&gt;7.5,7.5,IF((18-12*S24/$J$5)&lt;0,0,(18-12*S24/$J$5)))</f>
        <v>0</v>
      </c>
      <c r="U24" s="43"/>
      <c r="V24" s="43"/>
      <c r="W24" s="43"/>
      <c r="X24" s="43"/>
      <c r="Y24" s="43"/>
      <c r="Z24" s="43"/>
      <c r="AA24" s="43"/>
      <c r="AB24" s="43"/>
      <c r="AC24" s="43"/>
      <c r="AD24" s="43"/>
    </row>
    <row r="25" spans="1:30" ht="12.75" hidden="1" customHeight="1">
      <c r="A25" s="56">
        <f t="shared" si="0"/>
        <v>7</v>
      </c>
      <c r="B25" s="58"/>
      <c r="C25" s="58"/>
      <c r="D25" s="58"/>
      <c r="E25" s="58"/>
      <c r="F25" s="58"/>
      <c r="G25" s="58"/>
      <c r="H25" s="58"/>
      <c r="I25" s="60"/>
      <c r="J25" s="80"/>
      <c r="K25" s="81"/>
      <c r="L25" s="81"/>
      <c r="M25" s="82"/>
      <c r="N25" s="82"/>
      <c r="O25" s="78"/>
      <c r="P25" s="78"/>
      <c r="Q25" s="78" t="s">
        <v>1031</v>
      </c>
      <c r="R25" s="78" t="s">
        <v>1032</v>
      </c>
      <c r="S25" s="62">
        <v>9999</v>
      </c>
      <c r="T25" s="58">
        <f>(J25+K25+L25)+IF((VLOOKUP(Q25,MogulsDD!$A$1:$C$2000,3,FALSE)*(M25+O25)/2)&gt;3.75,3.75,VLOOKUP(Q25,MogulsDD!$A$1:$C$2000,3,FALSE)*(M25+O25)/2)+IF((VLOOKUP(R25,MogulsDD!$A$1:$C$2000,3,FALSE)*(N25+P25)/2)&gt;3.75,3.75,VLOOKUP(R25,MogulsDD!$A$1:$C$2000,3,FALSE)*(N25+P25)/2)+IF((18-12*S25/$J$5)&gt;7.5,7.5,IF((18-12*S25/$J$5)&lt;0,0,(18-12*S25/$J$5)))</f>
        <v>0</v>
      </c>
      <c r="U25" s="43"/>
      <c r="V25" s="43"/>
      <c r="W25" s="43"/>
      <c r="X25" s="43"/>
      <c r="Y25" s="43"/>
      <c r="Z25" s="43"/>
      <c r="AA25" s="43"/>
      <c r="AB25" s="43"/>
      <c r="AC25" s="43"/>
      <c r="AD25" s="43"/>
    </row>
    <row r="26" spans="1:30" ht="12.75" hidden="1" customHeight="1">
      <c r="A26" s="56">
        <f t="shared" si="0"/>
        <v>7</v>
      </c>
      <c r="B26" s="58"/>
      <c r="C26" s="58"/>
      <c r="D26" s="58"/>
      <c r="E26" s="58"/>
      <c r="F26" s="58"/>
      <c r="G26" s="58"/>
      <c r="H26" s="58"/>
      <c r="I26" s="60"/>
      <c r="J26" s="80"/>
      <c r="K26" s="81"/>
      <c r="L26" s="81"/>
      <c r="M26" s="82"/>
      <c r="N26" s="82"/>
      <c r="O26" s="78"/>
      <c r="P26" s="78"/>
      <c r="Q26" s="78" t="s">
        <v>1033</v>
      </c>
      <c r="R26" s="78" t="s">
        <v>1034</v>
      </c>
      <c r="S26" s="62">
        <v>9999</v>
      </c>
      <c r="T26" s="58">
        <f>(J26+K26+L26)+IF((VLOOKUP(Q26,MogulsDD!$A$1:$C$2000,3,FALSE)*(M26+O26)/2)&gt;3.75,3.75,VLOOKUP(Q26,MogulsDD!$A$1:$C$2000,3,FALSE)*(M26+O26)/2)+IF((VLOOKUP(R26,MogulsDD!$A$1:$C$2000,3,FALSE)*(N26+P26)/2)&gt;3.75,3.75,VLOOKUP(R26,MogulsDD!$A$1:$C$2000,3,FALSE)*(N26+P26)/2)+IF((18-12*S26/$J$5)&gt;7.5,7.5,IF((18-12*S26/$J$5)&lt;0,0,(18-12*S26/$J$5)))</f>
        <v>0</v>
      </c>
      <c r="U26" s="43"/>
      <c r="V26" s="43"/>
      <c r="W26" s="43"/>
      <c r="X26" s="43"/>
      <c r="Y26" s="43"/>
      <c r="Z26" s="43"/>
      <c r="AA26" s="43"/>
      <c r="AB26" s="43"/>
      <c r="AC26" s="43"/>
      <c r="AD26" s="43"/>
    </row>
    <row r="27" spans="1:30" ht="12.75" hidden="1" customHeight="1">
      <c r="A27" s="56">
        <f t="shared" si="0"/>
        <v>7</v>
      </c>
      <c r="B27" s="58"/>
      <c r="C27" s="58"/>
      <c r="D27" s="58"/>
      <c r="E27" s="58"/>
      <c r="F27" s="58"/>
      <c r="G27" s="58"/>
      <c r="H27" s="58"/>
      <c r="I27" s="60"/>
      <c r="J27" s="80"/>
      <c r="K27" s="81"/>
      <c r="L27" s="81"/>
      <c r="M27" s="82"/>
      <c r="N27" s="82"/>
      <c r="O27" s="78"/>
      <c r="P27" s="78"/>
      <c r="Q27" s="78" t="s">
        <v>1035</v>
      </c>
      <c r="R27" s="78" t="s">
        <v>1036</v>
      </c>
      <c r="S27" s="62">
        <v>9999</v>
      </c>
      <c r="T27" s="58">
        <f>(J27+K27+L27)+IF((VLOOKUP(Q27,MogulsDD!$A$1:$C$2000,3,FALSE)*(M27+O27)/2)&gt;3.75,3.75,VLOOKUP(Q27,MogulsDD!$A$1:$C$2000,3,FALSE)*(M27+O27)/2)+IF((VLOOKUP(R27,MogulsDD!$A$1:$C$2000,3,FALSE)*(N27+P27)/2)&gt;3.75,3.75,VLOOKUP(R27,MogulsDD!$A$1:$C$2000,3,FALSE)*(N27+P27)/2)+IF((18-12*S27/$J$5)&gt;7.5,7.5,IF((18-12*S27/$J$5)&lt;0,0,(18-12*S27/$J$5)))</f>
        <v>0</v>
      </c>
      <c r="U27" s="43"/>
      <c r="V27" s="43"/>
      <c r="W27" s="43"/>
      <c r="X27" s="43"/>
      <c r="Y27" s="43"/>
      <c r="Z27" s="43"/>
      <c r="AA27" s="43"/>
      <c r="AB27" s="43"/>
      <c r="AC27" s="43"/>
      <c r="AD27" s="43"/>
    </row>
    <row r="28" spans="1:30" ht="12.75" hidden="1" customHeight="1">
      <c r="A28" s="56">
        <f t="shared" si="0"/>
        <v>7</v>
      </c>
      <c r="B28" s="58"/>
      <c r="C28" s="58"/>
      <c r="D28" s="58"/>
      <c r="E28" s="58"/>
      <c r="F28" s="58"/>
      <c r="G28" s="58"/>
      <c r="H28" s="58"/>
      <c r="I28" s="60"/>
      <c r="J28" s="80"/>
      <c r="K28" s="81"/>
      <c r="L28" s="81"/>
      <c r="M28" s="82"/>
      <c r="N28" s="82"/>
      <c r="O28" s="78"/>
      <c r="P28" s="78"/>
      <c r="Q28" s="78" t="s">
        <v>1037</v>
      </c>
      <c r="R28" s="78" t="s">
        <v>1038</v>
      </c>
      <c r="S28" s="62">
        <v>9999</v>
      </c>
      <c r="T28" s="58">
        <f>(J28+K28+L28)+IF((VLOOKUP(Q28,MogulsDD!$A$1:$C$2000,3,FALSE)*(M28+O28)/2)&gt;3.75,3.75,VLOOKUP(Q28,MogulsDD!$A$1:$C$2000,3,FALSE)*(M28+O28)/2)+IF((VLOOKUP(R28,MogulsDD!$A$1:$C$2000,3,FALSE)*(N28+P28)/2)&gt;3.75,3.75,VLOOKUP(R28,MogulsDD!$A$1:$C$2000,3,FALSE)*(N28+P28)/2)+IF((18-12*S28/$J$5)&gt;7.5,7.5,IF((18-12*S28/$J$5)&lt;0,0,(18-12*S28/$J$5)))</f>
        <v>0</v>
      </c>
      <c r="U28" s="43"/>
      <c r="V28" s="43"/>
      <c r="W28" s="43"/>
      <c r="X28" s="43"/>
      <c r="Y28" s="43"/>
      <c r="Z28" s="43"/>
      <c r="AA28" s="43"/>
      <c r="AB28" s="43"/>
      <c r="AC28" s="43"/>
      <c r="AD28" s="43"/>
    </row>
    <row r="29" spans="1:30" ht="12.75" hidden="1" customHeight="1">
      <c r="A29" s="56">
        <f t="shared" si="0"/>
        <v>7</v>
      </c>
      <c r="B29" s="58"/>
      <c r="C29" s="58"/>
      <c r="D29" s="58"/>
      <c r="E29" s="58"/>
      <c r="F29" s="58"/>
      <c r="G29" s="58"/>
      <c r="H29" s="58"/>
      <c r="I29" s="60"/>
      <c r="J29" s="80"/>
      <c r="K29" s="81"/>
      <c r="L29" s="81"/>
      <c r="M29" s="82"/>
      <c r="N29" s="82"/>
      <c r="O29" s="78"/>
      <c r="P29" s="78"/>
      <c r="Q29" s="78" t="s">
        <v>1039</v>
      </c>
      <c r="R29" s="78" t="s">
        <v>1040</v>
      </c>
      <c r="S29" s="62">
        <v>9999</v>
      </c>
      <c r="T29" s="58">
        <f>(J29+K29+L29)+IF((VLOOKUP(Q29,MogulsDD!$A$1:$C$2000,3,FALSE)*(M29+O29)/2)&gt;3.75,3.75,VLOOKUP(Q29,MogulsDD!$A$1:$C$2000,3,FALSE)*(M29+O29)/2)+IF((VLOOKUP(R29,MogulsDD!$A$1:$C$2000,3,FALSE)*(N29+P29)/2)&gt;3.75,3.75,VLOOKUP(R29,MogulsDD!$A$1:$C$2000,3,FALSE)*(N29+P29)/2)+IF((18-12*S29/$J$5)&gt;7.5,7.5,IF((18-12*S29/$J$5)&lt;0,0,(18-12*S29/$J$5)))</f>
        <v>0</v>
      </c>
      <c r="U29" s="43"/>
      <c r="V29" s="43"/>
      <c r="W29" s="43"/>
      <c r="X29" s="43"/>
      <c r="Y29" s="43"/>
      <c r="Z29" s="43"/>
      <c r="AA29" s="43"/>
      <c r="AB29" s="43"/>
      <c r="AC29" s="43"/>
      <c r="AD29" s="43"/>
    </row>
    <row r="30" spans="1:30" ht="12.75" hidden="1" customHeight="1">
      <c r="A30" s="56">
        <f t="shared" si="0"/>
        <v>7</v>
      </c>
      <c r="B30" s="58"/>
      <c r="C30" s="58"/>
      <c r="D30" s="58"/>
      <c r="E30" s="58"/>
      <c r="F30" s="58"/>
      <c r="G30" s="58"/>
      <c r="H30" s="58"/>
      <c r="I30" s="60"/>
      <c r="J30" s="80"/>
      <c r="K30" s="81"/>
      <c r="L30" s="81"/>
      <c r="M30" s="82"/>
      <c r="N30" s="82"/>
      <c r="O30" s="78"/>
      <c r="P30" s="78"/>
      <c r="Q30" s="78" t="s">
        <v>1041</v>
      </c>
      <c r="R30" s="78" t="s">
        <v>1042</v>
      </c>
      <c r="S30" s="62">
        <v>9999</v>
      </c>
      <c r="T30" s="58">
        <f>(J30+K30+L30)+IF((VLOOKUP(Q30,MogulsDD!$A$1:$C$2000,3,FALSE)*(M30+O30)/2)&gt;3.75,3.75,VLOOKUP(Q30,MogulsDD!$A$1:$C$2000,3,FALSE)*(M30+O30)/2)+IF((VLOOKUP(R30,MogulsDD!$A$1:$C$2000,3,FALSE)*(N30+P30)/2)&gt;3.75,3.75,VLOOKUP(R30,MogulsDD!$A$1:$C$2000,3,FALSE)*(N30+P30)/2)+IF((18-12*S30/$J$5)&gt;7.5,7.5,IF((18-12*S30/$J$5)&lt;0,0,(18-12*S30/$J$5)))</f>
        <v>0</v>
      </c>
      <c r="U30" s="43"/>
      <c r="V30" s="43"/>
      <c r="W30" s="43"/>
      <c r="X30" s="43"/>
      <c r="Y30" s="43"/>
      <c r="Z30" s="43"/>
      <c r="AA30" s="43"/>
      <c r="AB30" s="43"/>
      <c r="AC30" s="43"/>
      <c r="AD30" s="43"/>
    </row>
    <row r="31" spans="1:30" ht="12.75" hidden="1" customHeight="1">
      <c r="A31" s="56">
        <f t="shared" si="0"/>
        <v>7</v>
      </c>
      <c r="B31" s="58"/>
      <c r="C31" s="58"/>
      <c r="D31" s="58"/>
      <c r="E31" s="58"/>
      <c r="F31" s="58"/>
      <c r="G31" s="58"/>
      <c r="H31" s="58"/>
      <c r="I31" s="60"/>
      <c r="J31" s="80"/>
      <c r="K31" s="81"/>
      <c r="L31" s="81"/>
      <c r="M31" s="82"/>
      <c r="N31" s="82"/>
      <c r="O31" s="78"/>
      <c r="P31" s="78"/>
      <c r="Q31" s="78" t="s">
        <v>1043</v>
      </c>
      <c r="R31" s="78" t="s">
        <v>1044</v>
      </c>
      <c r="S31" s="62">
        <v>9999</v>
      </c>
      <c r="T31" s="58">
        <f>(J31+K31+L31)+IF((VLOOKUP(Q31,MogulsDD!$A$1:$C$2000,3,FALSE)*(M31+O31)/2)&gt;3.75,3.75,VLOOKUP(Q31,MogulsDD!$A$1:$C$2000,3,FALSE)*(M31+O31)/2)+IF((VLOOKUP(R31,MogulsDD!$A$1:$C$2000,3,FALSE)*(N31+P31)/2)&gt;3.75,3.75,VLOOKUP(R31,MogulsDD!$A$1:$C$2000,3,FALSE)*(N31+P31)/2)+IF((18-12*S31/$J$5)&gt;7.5,7.5,IF((18-12*S31/$J$5)&lt;0,0,(18-12*S31/$J$5)))</f>
        <v>0</v>
      </c>
      <c r="U31" s="43"/>
      <c r="V31" s="43"/>
      <c r="W31" s="43"/>
      <c r="X31" s="43"/>
      <c r="Y31" s="43"/>
      <c r="Z31" s="43"/>
      <c r="AA31" s="43"/>
      <c r="AB31" s="43"/>
      <c r="AC31" s="43"/>
      <c r="AD31" s="43"/>
    </row>
    <row r="32" spans="1:30" ht="12.75" hidden="1" customHeight="1">
      <c r="A32" s="56">
        <f t="shared" si="0"/>
        <v>7</v>
      </c>
      <c r="B32" s="58"/>
      <c r="C32" s="58"/>
      <c r="D32" s="58"/>
      <c r="E32" s="58"/>
      <c r="F32" s="58"/>
      <c r="G32" s="58"/>
      <c r="H32" s="58"/>
      <c r="I32" s="60"/>
      <c r="J32" s="80"/>
      <c r="K32" s="81"/>
      <c r="L32" s="81"/>
      <c r="M32" s="82"/>
      <c r="N32" s="82"/>
      <c r="O32" s="78"/>
      <c r="P32" s="78"/>
      <c r="Q32" s="78" t="s">
        <v>1045</v>
      </c>
      <c r="R32" s="78" t="s">
        <v>1046</v>
      </c>
      <c r="S32" s="62">
        <v>9999</v>
      </c>
      <c r="T32" s="58">
        <f>(J32+K32+L32)+IF((VLOOKUP(Q32,MogulsDD!$A$1:$C$2000,3,FALSE)*(M32+O32)/2)&gt;3.75,3.75,VLOOKUP(Q32,MogulsDD!$A$1:$C$2000,3,FALSE)*(M32+O32)/2)+IF((VLOOKUP(R32,MogulsDD!$A$1:$C$2000,3,FALSE)*(N32+P32)/2)&gt;3.75,3.75,VLOOKUP(R32,MogulsDD!$A$1:$C$2000,3,FALSE)*(N32+P32)/2)+IF((18-12*S32/$J$5)&gt;7.5,7.5,IF((18-12*S32/$J$5)&lt;0,0,(18-12*S32/$J$5)))</f>
        <v>0</v>
      </c>
      <c r="U32" s="43"/>
      <c r="V32" s="43"/>
      <c r="W32" s="43"/>
      <c r="X32" s="43"/>
      <c r="Y32" s="43"/>
      <c r="Z32" s="43"/>
      <c r="AA32" s="43"/>
      <c r="AB32" s="43"/>
      <c r="AC32" s="43"/>
      <c r="AD32" s="43"/>
    </row>
    <row r="33" spans="1:30" ht="12.75" hidden="1" customHeight="1">
      <c r="A33" s="56">
        <f t="shared" si="0"/>
        <v>7</v>
      </c>
      <c r="B33" s="58"/>
      <c r="C33" s="58"/>
      <c r="D33" s="58"/>
      <c r="E33" s="58"/>
      <c r="F33" s="58"/>
      <c r="G33" s="58"/>
      <c r="H33" s="58"/>
      <c r="I33" s="60"/>
      <c r="J33" s="80"/>
      <c r="K33" s="81"/>
      <c r="L33" s="81"/>
      <c r="M33" s="82"/>
      <c r="N33" s="82"/>
      <c r="O33" s="78"/>
      <c r="P33" s="78"/>
      <c r="Q33" s="78" t="s">
        <v>1047</v>
      </c>
      <c r="R33" s="78" t="s">
        <v>1048</v>
      </c>
      <c r="S33" s="62">
        <v>9999</v>
      </c>
      <c r="T33" s="58">
        <f>(J33+K33+L33)+IF((VLOOKUP(Q33,MogulsDD!$A$1:$C$2000,3,FALSE)*(M33+O33)/2)&gt;3.75,3.75,VLOOKUP(Q33,MogulsDD!$A$1:$C$2000,3,FALSE)*(M33+O33)/2)+IF((VLOOKUP(R33,MogulsDD!$A$1:$C$2000,3,FALSE)*(N33+P33)/2)&gt;3.75,3.75,VLOOKUP(R33,MogulsDD!$A$1:$C$2000,3,FALSE)*(N33+P33)/2)+IF((18-12*S33/$J$5)&gt;7.5,7.5,IF((18-12*S33/$J$5)&lt;0,0,(18-12*S33/$J$5)))</f>
        <v>0</v>
      </c>
      <c r="U33" s="43"/>
      <c r="V33" s="43"/>
      <c r="W33" s="43"/>
      <c r="X33" s="43"/>
      <c r="Y33" s="43"/>
      <c r="Z33" s="43"/>
      <c r="AA33" s="43"/>
      <c r="AB33" s="43"/>
      <c r="AC33" s="43"/>
      <c r="AD33" s="43"/>
    </row>
    <row r="34" spans="1:30" ht="12.75" hidden="1" customHeight="1">
      <c r="A34" s="56">
        <f t="shared" si="0"/>
        <v>7</v>
      </c>
      <c r="B34" s="58"/>
      <c r="C34" s="58"/>
      <c r="D34" s="58"/>
      <c r="E34" s="58"/>
      <c r="F34" s="58"/>
      <c r="G34" s="58"/>
      <c r="H34" s="58"/>
      <c r="I34" s="60"/>
      <c r="J34" s="80"/>
      <c r="K34" s="81"/>
      <c r="L34" s="81"/>
      <c r="M34" s="82"/>
      <c r="N34" s="82"/>
      <c r="O34" s="78"/>
      <c r="P34" s="78"/>
      <c r="Q34" s="78" t="s">
        <v>1049</v>
      </c>
      <c r="R34" s="78" t="s">
        <v>1050</v>
      </c>
      <c r="S34" s="62">
        <v>9999</v>
      </c>
      <c r="T34" s="58">
        <f>(J34+K34+L34)+IF((VLOOKUP(Q34,MogulsDD!$A$1:$C$2000,3,FALSE)*(M34+O34)/2)&gt;3.75,3.75,VLOOKUP(Q34,MogulsDD!$A$1:$C$2000,3,FALSE)*(M34+O34)/2)+IF((VLOOKUP(R34,MogulsDD!$A$1:$C$2000,3,FALSE)*(N34+P34)/2)&gt;3.75,3.75,VLOOKUP(R34,MogulsDD!$A$1:$C$2000,3,FALSE)*(N34+P34)/2)+IF((18-12*S34/$J$5)&gt;7.5,7.5,IF((18-12*S34/$J$5)&lt;0,0,(18-12*S34/$J$5)))</f>
        <v>0</v>
      </c>
      <c r="U34" s="43"/>
      <c r="V34" s="43"/>
      <c r="W34" s="43"/>
      <c r="X34" s="43"/>
      <c r="Y34" s="43"/>
      <c r="Z34" s="43"/>
      <c r="AA34" s="43"/>
      <c r="AB34" s="43"/>
      <c r="AC34" s="43"/>
      <c r="AD34" s="43"/>
    </row>
    <row r="35" spans="1:30" ht="12.75" hidden="1" customHeight="1">
      <c r="A35" s="56">
        <f t="shared" si="0"/>
        <v>7</v>
      </c>
      <c r="B35" s="58"/>
      <c r="C35" s="58"/>
      <c r="D35" s="58"/>
      <c r="E35" s="58"/>
      <c r="F35" s="58"/>
      <c r="G35" s="58"/>
      <c r="H35" s="58"/>
      <c r="I35" s="60"/>
      <c r="J35" s="80"/>
      <c r="K35" s="81"/>
      <c r="L35" s="81"/>
      <c r="M35" s="82"/>
      <c r="N35" s="82"/>
      <c r="O35" s="78"/>
      <c r="P35" s="78"/>
      <c r="Q35" s="78" t="s">
        <v>1051</v>
      </c>
      <c r="R35" s="78" t="s">
        <v>1052</v>
      </c>
      <c r="S35" s="62">
        <v>9999</v>
      </c>
      <c r="T35" s="58">
        <f>(J35+K35+L35)+IF((VLOOKUP(Q35,MogulsDD!$A$1:$C$2000,3,FALSE)*(M35+O35)/2)&gt;3.75,3.75,VLOOKUP(Q35,MogulsDD!$A$1:$C$2000,3,FALSE)*(M35+O35)/2)+IF((VLOOKUP(R35,MogulsDD!$A$1:$C$2000,3,FALSE)*(N35+P35)/2)&gt;3.75,3.75,VLOOKUP(R35,MogulsDD!$A$1:$C$2000,3,FALSE)*(N35+P35)/2)+IF((18-12*S35/$J$5)&gt;7.5,7.5,IF((18-12*S35/$J$5)&lt;0,0,(18-12*S35/$J$5)))</f>
        <v>0</v>
      </c>
      <c r="U35" s="43"/>
      <c r="V35" s="43"/>
      <c r="W35" s="43"/>
      <c r="X35" s="43"/>
      <c r="Y35" s="43"/>
      <c r="Z35" s="43"/>
      <c r="AA35" s="43"/>
      <c r="AB35" s="43"/>
      <c r="AC35" s="43"/>
      <c r="AD35" s="43"/>
    </row>
    <row r="36" spans="1:30" ht="12.75" hidden="1" customHeight="1">
      <c r="A36" s="56">
        <f t="shared" si="0"/>
        <v>7</v>
      </c>
      <c r="B36" s="58"/>
      <c r="C36" s="58"/>
      <c r="D36" s="58"/>
      <c r="E36" s="58"/>
      <c r="F36" s="58"/>
      <c r="G36" s="58"/>
      <c r="H36" s="58"/>
      <c r="I36" s="60"/>
      <c r="J36" s="80"/>
      <c r="K36" s="81"/>
      <c r="L36" s="81"/>
      <c r="M36" s="82"/>
      <c r="N36" s="82"/>
      <c r="O36" s="78"/>
      <c r="P36" s="78"/>
      <c r="Q36" s="78" t="s">
        <v>1053</v>
      </c>
      <c r="R36" s="78" t="s">
        <v>1054</v>
      </c>
      <c r="S36" s="62">
        <v>9999</v>
      </c>
      <c r="T36" s="58">
        <f>(J36+K36+L36)+IF((VLOOKUP(Q36,MogulsDD!$A$1:$C$2000,3,FALSE)*(M36+O36)/2)&gt;3.75,3.75,VLOOKUP(Q36,MogulsDD!$A$1:$C$2000,3,FALSE)*(M36+O36)/2)+IF((VLOOKUP(R36,MogulsDD!$A$1:$C$2000,3,FALSE)*(N36+P36)/2)&gt;3.75,3.75,VLOOKUP(R36,MogulsDD!$A$1:$C$2000,3,FALSE)*(N36+P36)/2)+IF((18-12*S36/$J$5)&gt;7.5,7.5,IF((18-12*S36/$J$5)&lt;0,0,(18-12*S36/$J$5)))</f>
        <v>0</v>
      </c>
      <c r="U36" s="43"/>
      <c r="V36" s="43"/>
      <c r="W36" s="43"/>
      <c r="X36" s="43"/>
      <c r="Y36" s="43"/>
      <c r="Z36" s="43"/>
      <c r="AA36" s="43"/>
      <c r="AB36" s="43"/>
      <c r="AC36" s="43"/>
      <c r="AD36" s="43"/>
    </row>
    <row r="37" spans="1:30" ht="13.5" hidden="1" customHeight="1">
      <c r="A37" s="56">
        <f t="shared" si="0"/>
        <v>7</v>
      </c>
      <c r="B37" s="86"/>
      <c r="C37" s="86"/>
      <c r="D37" s="86"/>
      <c r="E37" s="86"/>
      <c r="F37" s="86"/>
      <c r="G37" s="86"/>
      <c r="H37" s="86"/>
      <c r="I37" s="87"/>
      <c r="J37" s="88"/>
      <c r="K37" s="89"/>
      <c r="L37" s="89"/>
      <c r="M37" s="90"/>
      <c r="N37" s="90"/>
      <c r="O37" s="91"/>
      <c r="P37" s="91"/>
      <c r="Q37" s="78" t="s">
        <v>1055</v>
      </c>
      <c r="R37" s="78" t="s">
        <v>1056</v>
      </c>
      <c r="S37" s="62">
        <v>9999</v>
      </c>
      <c r="T37" s="58">
        <f>(J37+K37+L37)+IF((VLOOKUP(Q37,MogulsDD!$A$1:$C$2000,3,FALSE)*(M37+O37)/2)&gt;3.75,3.75,VLOOKUP(Q37,MogulsDD!$A$1:$C$2000,3,FALSE)*(M37+O37)/2)+IF((VLOOKUP(R37,MogulsDD!$A$1:$C$2000,3,FALSE)*(N37+P37)/2)&gt;3.75,3.75,VLOOKUP(R37,MogulsDD!$A$1:$C$2000,3,FALSE)*(N37+P37)/2)+IF((18-12*S37/$J$5)&gt;7.5,7.5,IF((18-12*S37/$J$5)&lt;0,0,(18-12*S37/$J$5)))</f>
        <v>0</v>
      </c>
      <c r="U37" s="43"/>
      <c r="V37" s="43"/>
      <c r="W37" s="43"/>
      <c r="X37" s="43"/>
      <c r="Y37" s="43"/>
      <c r="Z37" s="43"/>
      <c r="AA37" s="43"/>
      <c r="AB37" s="43"/>
      <c r="AC37" s="43"/>
      <c r="AD37" s="43"/>
    </row>
    <row r="38" spans="1:30" ht="13.5" hidden="1" customHeight="1">
      <c r="A38" s="40"/>
      <c r="B38" s="2"/>
      <c r="C38" s="2"/>
      <c r="D38" s="2"/>
      <c r="E38" s="2"/>
      <c r="F38" s="2"/>
      <c r="G38" s="2"/>
      <c r="H38" s="2"/>
      <c r="I38" s="2"/>
      <c r="J38" s="2"/>
      <c r="K38" s="2"/>
      <c r="L38" s="2"/>
      <c r="M38" s="2"/>
      <c r="N38" s="2"/>
      <c r="O38" s="2"/>
      <c r="P38" s="2"/>
      <c r="Q38" s="2"/>
      <c r="R38" s="2"/>
      <c r="S38" s="2"/>
      <c r="T38" s="92"/>
      <c r="U38" s="43"/>
      <c r="V38" s="43"/>
      <c r="W38" s="43"/>
      <c r="X38" s="43"/>
      <c r="Y38" s="43"/>
      <c r="Z38" s="43"/>
      <c r="AA38" s="43"/>
      <c r="AB38" s="43"/>
      <c r="AC38" s="43"/>
      <c r="AD38" s="43"/>
    </row>
    <row r="39" spans="1:30" ht="13.5" hidden="1" customHeight="1">
      <c r="A39" s="93"/>
      <c r="B39" s="94"/>
      <c r="C39" s="49"/>
      <c r="D39" s="49"/>
      <c r="E39" s="95" t="s">
        <v>1057</v>
      </c>
      <c r="F39" s="49"/>
      <c r="G39" s="49"/>
      <c r="H39" s="49"/>
      <c r="I39" s="96"/>
      <c r="J39" s="48"/>
      <c r="K39" s="49"/>
      <c r="L39" s="49"/>
      <c r="M39" s="49"/>
      <c r="N39" s="49"/>
      <c r="O39" s="49"/>
      <c r="P39" s="49"/>
      <c r="Q39" s="49"/>
      <c r="R39" s="49"/>
      <c r="S39" s="49"/>
      <c r="T39" s="97"/>
      <c r="U39" s="43"/>
      <c r="V39" s="43"/>
      <c r="W39" s="43"/>
      <c r="X39" s="43"/>
      <c r="Y39" s="43"/>
      <c r="Z39" s="43"/>
      <c r="AA39" s="43"/>
      <c r="AB39" s="43"/>
      <c r="AC39" s="43"/>
      <c r="AD39" s="43"/>
    </row>
    <row r="40" spans="1:30" ht="13.5" hidden="1" customHeight="1">
      <c r="A40" s="51"/>
      <c r="B40" s="52" t="s">
        <v>1058</v>
      </c>
      <c r="C40" s="52" t="s">
        <v>1059</v>
      </c>
      <c r="D40" s="52" t="s">
        <v>1060</v>
      </c>
      <c r="E40" s="52" t="s">
        <v>1061</v>
      </c>
      <c r="F40" s="52" t="s">
        <v>1062</v>
      </c>
      <c r="G40" s="52" t="s">
        <v>1063</v>
      </c>
      <c r="H40" s="52" t="s">
        <v>1064</v>
      </c>
      <c r="I40" s="53" t="s">
        <v>1065</v>
      </c>
      <c r="J40" s="51" t="s">
        <v>1066</v>
      </c>
      <c r="K40" s="52" t="s">
        <v>1067</v>
      </c>
      <c r="L40" s="52" t="s">
        <v>1068</v>
      </c>
      <c r="M40" s="52" t="s">
        <v>1069</v>
      </c>
      <c r="N40" s="52" t="s">
        <v>1070</v>
      </c>
      <c r="O40" s="52" t="s">
        <v>1071</v>
      </c>
      <c r="P40" s="52" t="s">
        <v>1072</v>
      </c>
      <c r="Q40" s="52" t="s">
        <v>1073</v>
      </c>
      <c r="R40" s="52" t="s">
        <v>1074</v>
      </c>
      <c r="S40" s="52"/>
      <c r="T40" s="54" t="s">
        <v>1075</v>
      </c>
      <c r="U40" s="55"/>
      <c r="V40" s="55"/>
      <c r="W40" s="55"/>
      <c r="X40" s="55"/>
      <c r="Y40" s="55"/>
      <c r="Z40" s="55"/>
      <c r="AA40" s="55"/>
      <c r="AB40" s="55"/>
      <c r="AC40" s="55"/>
      <c r="AD40" s="55"/>
    </row>
    <row r="41" spans="1:30" ht="12.75" hidden="1" customHeight="1">
      <c r="A41" s="56">
        <f t="shared" ref="A41:A72" si="1">RANK(T41,$T$41:$T$140,0)</f>
        <v>1</v>
      </c>
      <c r="B41" s="98"/>
      <c r="C41" s="58"/>
      <c r="D41" s="58"/>
      <c r="E41" s="58"/>
      <c r="F41" s="58"/>
      <c r="G41" s="58"/>
      <c r="H41" s="58"/>
      <c r="I41" s="60"/>
      <c r="J41" s="75"/>
      <c r="K41" s="76"/>
      <c r="L41" s="76"/>
      <c r="M41" s="77"/>
      <c r="N41" s="77"/>
      <c r="O41" s="78"/>
      <c r="P41" s="78"/>
      <c r="Q41" s="78" t="s">
        <v>1076</v>
      </c>
      <c r="R41" s="78" t="s">
        <v>1077</v>
      </c>
      <c r="S41" s="62">
        <v>9999</v>
      </c>
      <c r="T41" s="58">
        <f>(J41+K41+L41)+IF((VLOOKUP(Q41,MogulsDD!$A$1:$C$2000,3,FALSE)*(M41+O41)/2)&gt;3.75,3.75,VLOOKUP(Q41,MogulsDD!$A$1:$C$2000,3,FALSE)*(M41+O41)/2)+IF((VLOOKUP(R41,MogulsDD!$A$1:$C$2000,3,FALSE)*(N41+P41)/2)&gt;3.75,3.75,VLOOKUP(R41,MogulsDD!$A$1:$C$2000,3,FALSE)*(N41+P41)/2)+IF((18-12*S41/$J$5)&gt;7.5,7.5,IF((18-12*S41/$J$5)&lt;0,0,(18-12*S41/$J$5)))</f>
        <v>0</v>
      </c>
      <c r="U41" s="43"/>
      <c r="V41" s="43"/>
      <c r="W41" s="43"/>
      <c r="X41" s="43"/>
      <c r="Y41" s="43"/>
      <c r="Z41" s="43"/>
      <c r="AA41" s="43"/>
      <c r="AB41" s="43"/>
      <c r="AC41" s="43"/>
      <c r="AD41" s="43"/>
    </row>
    <row r="42" spans="1:30" ht="12.75" hidden="1" customHeight="1">
      <c r="A42" s="56">
        <f t="shared" si="1"/>
        <v>1</v>
      </c>
      <c r="B42" s="98"/>
      <c r="C42" s="58"/>
      <c r="D42" s="58"/>
      <c r="E42" s="58"/>
      <c r="F42" s="58"/>
      <c r="G42" s="58"/>
      <c r="H42" s="58"/>
      <c r="I42" s="60"/>
      <c r="J42" s="80"/>
      <c r="K42" s="81"/>
      <c r="L42" s="81"/>
      <c r="M42" s="82"/>
      <c r="N42" s="82"/>
      <c r="O42" s="78"/>
      <c r="P42" s="78"/>
      <c r="Q42" s="78" t="s">
        <v>1078</v>
      </c>
      <c r="R42" s="78" t="s">
        <v>1079</v>
      </c>
      <c r="S42" s="62">
        <v>9999</v>
      </c>
      <c r="T42" s="58">
        <f>(J42+K42+L42)+IF((VLOOKUP(Q42,MogulsDD!$A$1:$C$2000,3,FALSE)*(M42+O42)/2)&gt;3.75,3.75,VLOOKUP(Q42,MogulsDD!$A$1:$C$2000,3,FALSE)*(M42+O42)/2)+IF((VLOOKUP(R42,MogulsDD!$A$1:$C$2000,3,FALSE)*(N42+P42)/2)&gt;3.75,3.75,VLOOKUP(R42,MogulsDD!$A$1:$C$2000,3,FALSE)*(N42+P42)/2)+IF((18-12*S42/$J$5)&gt;7.5,7.5,IF((18-12*S42/$J$5)&lt;0,0,(18-12*S42/$J$5)))</f>
        <v>0</v>
      </c>
      <c r="U42" s="43"/>
      <c r="V42" s="43"/>
      <c r="W42" s="43"/>
      <c r="X42" s="43"/>
      <c r="Y42" s="43"/>
      <c r="Z42" s="43"/>
      <c r="AA42" s="43"/>
      <c r="AB42" s="43"/>
      <c r="AC42" s="43"/>
      <c r="AD42" s="43"/>
    </row>
    <row r="43" spans="1:30" ht="12.75" hidden="1" customHeight="1">
      <c r="A43" s="56">
        <f t="shared" si="1"/>
        <v>1</v>
      </c>
      <c r="B43" s="98"/>
      <c r="C43" s="58"/>
      <c r="D43" s="58"/>
      <c r="E43" s="58"/>
      <c r="F43" s="58"/>
      <c r="G43" s="58"/>
      <c r="H43" s="58"/>
      <c r="I43" s="60"/>
      <c r="J43" s="80"/>
      <c r="K43" s="81"/>
      <c r="L43" s="81"/>
      <c r="M43" s="82"/>
      <c r="N43" s="82"/>
      <c r="O43" s="78"/>
      <c r="P43" s="78"/>
      <c r="Q43" s="78" t="s">
        <v>1080</v>
      </c>
      <c r="R43" s="78" t="s">
        <v>1081</v>
      </c>
      <c r="S43" s="62">
        <v>9999</v>
      </c>
      <c r="T43" s="58">
        <f>(J43+K43+L43)+IF((VLOOKUP(Q43,MogulsDD!$A$1:$C$2000,3,FALSE)*(M43+O43)/2)&gt;3.75,3.75,VLOOKUP(Q43,MogulsDD!$A$1:$C$2000,3,FALSE)*(M43+O43)/2)+IF((VLOOKUP(R43,MogulsDD!$A$1:$C$2000,3,FALSE)*(N43+P43)/2)&gt;3.75,3.75,VLOOKUP(R43,MogulsDD!$A$1:$C$2000,3,FALSE)*(N43+P43)/2)+IF((18-12*S43/$J$5)&gt;7.5,7.5,IF((18-12*S43/$J$5)&lt;0,0,(18-12*S43/$J$5)))</f>
        <v>0</v>
      </c>
      <c r="U43" s="43"/>
      <c r="V43" s="43"/>
      <c r="W43" s="43"/>
      <c r="X43" s="43"/>
      <c r="Y43" s="43"/>
      <c r="Z43" s="43"/>
      <c r="AA43" s="43"/>
      <c r="AB43" s="43"/>
      <c r="AC43" s="43"/>
      <c r="AD43" s="43"/>
    </row>
    <row r="44" spans="1:30" ht="12.75" hidden="1" customHeight="1">
      <c r="A44" s="56">
        <f t="shared" si="1"/>
        <v>1</v>
      </c>
      <c r="B44" s="98"/>
      <c r="C44" s="58"/>
      <c r="D44" s="58"/>
      <c r="E44" s="58"/>
      <c r="F44" s="58"/>
      <c r="G44" s="58"/>
      <c r="H44" s="58"/>
      <c r="I44" s="60"/>
      <c r="J44" s="80"/>
      <c r="K44" s="81"/>
      <c r="L44" s="81"/>
      <c r="M44" s="82"/>
      <c r="N44" s="82"/>
      <c r="O44" s="78"/>
      <c r="P44" s="78"/>
      <c r="Q44" s="78" t="s">
        <v>1082</v>
      </c>
      <c r="R44" s="78" t="s">
        <v>1083</v>
      </c>
      <c r="S44" s="62">
        <v>9999</v>
      </c>
      <c r="T44" s="58">
        <f>(J44+K44+L44)+IF((VLOOKUP(Q44,MogulsDD!$A$1:$C$2000,3,FALSE)*(M44+O44)/2)&gt;3.75,3.75,VLOOKUP(Q44,MogulsDD!$A$1:$C$2000,3,FALSE)*(M44+O44)/2)+IF((VLOOKUP(R44,MogulsDD!$A$1:$C$2000,3,FALSE)*(N44+P44)/2)&gt;3.75,3.75,VLOOKUP(R44,MogulsDD!$A$1:$C$2000,3,FALSE)*(N44+P44)/2)+IF((18-12*S44/$J$5)&gt;7.5,7.5,IF((18-12*S44/$J$5)&lt;0,0,(18-12*S44/$J$5)))</f>
        <v>0</v>
      </c>
      <c r="U44" s="43"/>
      <c r="V44" s="43"/>
      <c r="W44" s="43"/>
      <c r="X44" s="43"/>
      <c r="Y44" s="43"/>
      <c r="Z44" s="43"/>
      <c r="AA44" s="43"/>
      <c r="AB44" s="43"/>
      <c r="AC44" s="43"/>
      <c r="AD44" s="43"/>
    </row>
    <row r="45" spans="1:30" ht="12.75" hidden="1" customHeight="1">
      <c r="A45" s="56">
        <f t="shared" si="1"/>
        <v>1</v>
      </c>
      <c r="B45" s="98"/>
      <c r="C45" s="58"/>
      <c r="D45" s="58"/>
      <c r="E45" s="58"/>
      <c r="F45" s="58"/>
      <c r="G45" s="58"/>
      <c r="H45" s="58"/>
      <c r="I45" s="60"/>
      <c r="J45" s="80"/>
      <c r="K45" s="81"/>
      <c r="L45" s="81"/>
      <c r="M45" s="82"/>
      <c r="N45" s="82"/>
      <c r="O45" s="78"/>
      <c r="P45" s="78"/>
      <c r="Q45" s="78" t="s">
        <v>1084</v>
      </c>
      <c r="R45" s="78" t="s">
        <v>1085</v>
      </c>
      <c r="S45" s="62">
        <v>9999</v>
      </c>
      <c r="T45" s="58">
        <f>(J45+K45+L45)+IF((VLOOKUP(Q45,MogulsDD!$A$1:$C$2000,3,FALSE)*(M45+O45)/2)&gt;3.75,3.75,VLOOKUP(Q45,MogulsDD!$A$1:$C$2000,3,FALSE)*(M45+O45)/2)+IF((VLOOKUP(R45,MogulsDD!$A$1:$C$2000,3,FALSE)*(N45+P45)/2)&gt;3.75,3.75,VLOOKUP(R45,MogulsDD!$A$1:$C$2000,3,FALSE)*(N45+P45)/2)+IF((18-12*S45/$J$5)&gt;7.5,7.5,IF((18-12*S45/$J$5)&lt;0,0,(18-12*S45/$J$5)))</f>
        <v>0</v>
      </c>
      <c r="U45" s="43"/>
      <c r="V45" s="43"/>
      <c r="W45" s="43"/>
      <c r="X45" s="43"/>
      <c r="Y45" s="43"/>
      <c r="Z45" s="43"/>
      <c r="AA45" s="43"/>
      <c r="AB45" s="43"/>
      <c r="AC45" s="43"/>
      <c r="AD45" s="43"/>
    </row>
    <row r="46" spans="1:30" ht="12.75" hidden="1" customHeight="1">
      <c r="A46" s="56">
        <f t="shared" si="1"/>
        <v>1</v>
      </c>
      <c r="B46" s="98"/>
      <c r="C46" s="58"/>
      <c r="D46" s="58"/>
      <c r="E46" s="58"/>
      <c r="F46" s="58"/>
      <c r="G46" s="58"/>
      <c r="H46" s="58"/>
      <c r="I46" s="60"/>
      <c r="J46" s="80"/>
      <c r="K46" s="81"/>
      <c r="L46" s="81"/>
      <c r="M46" s="82"/>
      <c r="N46" s="82"/>
      <c r="O46" s="78"/>
      <c r="P46" s="78"/>
      <c r="Q46" s="78" t="s">
        <v>1086</v>
      </c>
      <c r="R46" s="78" t="s">
        <v>1087</v>
      </c>
      <c r="S46" s="62">
        <v>9999</v>
      </c>
      <c r="T46" s="58">
        <f>(J46+K46+L46)+IF((VLOOKUP(Q46,MogulsDD!$A$1:$C$2000,3,FALSE)*(M46+O46)/2)&gt;3.75,3.75,VLOOKUP(Q46,MogulsDD!$A$1:$C$2000,3,FALSE)*(M46+O46)/2)+IF((VLOOKUP(R46,MogulsDD!$A$1:$C$2000,3,FALSE)*(N46+P46)/2)&gt;3.75,3.75,VLOOKUP(R46,MogulsDD!$A$1:$C$2000,3,FALSE)*(N46+P46)/2)+IF((18-12*S46/$J$5)&gt;7.5,7.5,IF((18-12*S46/$J$5)&lt;0,0,(18-12*S46/$J$5)))</f>
        <v>0</v>
      </c>
      <c r="U46" s="43"/>
      <c r="V46" s="43"/>
      <c r="W46" s="43"/>
      <c r="X46" s="43"/>
      <c r="Y46" s="43"/>
      <c r="Z46" s="43"/>
      <c r="AA46" s="43"/>
      <c r="AB46" s="43"/>
      <c r="AC46" s="43"/>
      <c r="AD46" s="43"/>
    </row>
    <row r="47" spans="1:30" ht="12.75" hidden="1" customHeight="1">
      <c r="A47" s="56">
        <f t="shared" si="1"/>
        <v>1</v>
      </c>
      <c r="B47" s="98"/>
      <c r="C47" s="58"/>
      <c r="D47" s="58"/>
      <c r="E47" s="58"/>
      <c r="F47" s="58"/>
      <c r="G47" s="58"/>
      <c r="H47" s="58"/>
      <c r="I47" s="60"/>
      <c r="J47" s="80"/>
      <c r="K47" s="81"/>
      <c r="L47" s="81"/>
      <c r="M47" s="82"/>
      <c r="N47" s="82"/>
      <c r="O47" s="78"/>
      <c r="P47" s="78"/>
      <c r="Q47" s="78" t="s">
        <v>1088</v>
      </c>
      <c r="R47" s="78" t="s">
        <v>1089</v>
      </c>
      <c r="S47" s="62">
        <v>9999</v>
      </c>
      <c r="T47" s="58">
        <f>(J47+K47+L47)+IF((VLOOKUP(Q47,MogulsDD!$A$1:$C$2000,3,FALSE)*(M47+O47)/2)&gt;3.75,3.75,VLOOKUP(Q47,MogulsDD!$A$1:$C$2000,3,FALSE)*(M47+O47)/2)+IF((VLOOKUP(R47,MogulsDD!$A$1:$C$2000,3,FALSE)*(N47+P47)/2)&gt;3.75,3.75,VLOOKUP(R47,MogulsDD!$A$1:$C$2000,3,FALSE)*(N47+P47)/2)+IF((18-12*S47/$J$5)&gt;7.5,7.5,IF((18-12*S47/$J$5)&lt;0,0,(18-12*S47/$J$5)))</f>
        <v>0</v>
      </c>
      <c r="U47" s="43"/>
      <c r="V47" s="43"/>
      <c r="W47" s="43"/>
      <c r="X47" s="43"/>
      <c r="Y47" s="43"/>
      <c r="Z47" s="43"/>
      <c r="AA47" s="43"/>
      <c r="AB47" s="43"/>
      <c r="AC47" s="43"/>
      <c r="AD47" s="43"/>
    </row>
    <row r="48" spans="1:30" ht="12.75" hidden="1" customHeight="1">
      <c r="A48" s="56">
        <f t="shared" si="1"/>
        <v>1</v>
      </c>
      <c r="B48" s="98"/>
      <c r="C48" s="58"/>
      <c r="D48" s="58"/>
      <c r="E48" s="58"/>
      <c r="F48" s="58"/>
      <c r="G48" s="58"/>
      <c r="H48" s="58"/>
      <c r="I48" s="60"/>
      <c r="J48" s="80"/>
      <c r="K48" s="81"/>
      <c r="L48" s="81"/>
      <c r="M48" s="82"/>
      <c r="N48" s="82"/>
      <c r="O48" s="78"/>
      <c r="P48" s="78"/>
      <c r="Q48" s="78" t="s">
        <v>1090</v>
      </c>
      <c r="R48" s="78" t="s">
        <v>1091</v>
      </c>
      <c r="S48" s="62">
        <v>9999</v>
      </c>
      <c r="T48" s="58">
        <f>(J48+K48+L48)+IF((VLOOKUP(Q48,MogulsDD!$A$1:$C$2000,3,FALSE)*(M48+O48)/2)&gt;3.75,3.75,VLOOKUP(Q48,MogulsDD!$A$1:$C$2000,3,FALSE)*(M48+O48)/2)+IF((VLOOKUP(R48,MogulsDD!$A$1:$C$2000,3,FALSE)*(N48+P48)/2)&gt;3.75,3.75,VLOOKUP(R48,MogulsDD!$A$1:$C$2000,3,FALSE)*(N48+P48)/2)+IF((18-12*S48/$J$5)&gt;7.5,7.5,IF((18-12*S48/$J$5)&lt;0,0,(18-12*S48/$J$5)))</f>
        <v>0</v>
      </c>
      <c r="U48" s="43"/>
      <c r="V48" s="43"/>
      <c r="W48" s="43"/>
      <c r="X48" s="43"/>
      <c r="Y48" s="43"/>
      <c r="Z48" s="43"/>
      <c r="AA48" s="43"/>
      <c r="AB48" s="43"/>
      <c r="AC48" s="43"/>
      <c r="AD48" s="43"/>
    </row>
    <row r="49" spans="1:30" ht="12.75" hidden="1" customHeight="1">
      <c r="A49" s="56">
        <f t="shared" si="1"/>
        <v>1</v>
      </c>
      <c r="B49" s="98"/>
      <c r="C49" s="58"/>
      <c r="D49" s="58"/>
      <c r="E49" s="58"/>
      <c r="F49" s="57"/>
      <c r="G49" s="58"/>
      <c r="H49" s="58"/>
      <c r="I49" s="60"/>
      <c r="J49" s="80"/>
      <c r="K49" s="81"/>
      <c r="L49" s="81"/>
      <c r="M49" s="82"/>
      <c r="N49" s="82"/>
      <c r="O49" s="78"/>
      <c r="P49" s="78"/>
      <c r="Q49" s="78" t="s">
        <v>1092</v>
      </c>
      <c r="R49" s="78" t="s">
        <v>1093</v>
      </c>
      <c r="S49" s="62">
        <v>9999</v>
      </c>
      <c r="T49" s="58">
        <f>(J49+K49+L49)+IF((VLOOKUP(Q49,MogulsDD!$A$1:$C$2000,3,FALSE)*(M49+O49)/2)&gt;3.75,3.75,VLOOKUP(Q49,MogulsDD!$A$1:$C$2000,3,FALSE)*(M49+O49)/2)+IF((VLOOKUP(R49,MogulsDD!$A$1:$C$2000,3,FALSE)*(N49+P49)/2)&gt;3.75,3.75,VLOOKUP(R49,MogulsDD!$A$1:$C$2000,3,FALSE)*(N49+P49)/2)+IF((18-12*S49/$J$5)&gt;7.5,7.5,IF((18-12*S49/$J$5)&lt;0,0,(18-12*S49/$J$5)))</f>
        <v>0</v>
      </c>
      <c r="U49" s="43"/>
      <c r="V49" s="43"/>
      <c r="W49" s="43"/>
      <c r="X49" s="43"/>
      <c r="Y49" s="43"/>
      <c r="Z49" s="43"/>
      <c r="AA49" s="43"/>
      <c r="AB49" s="43"/>
      <c r="AC49" s="43"/>
      <c r="AD49" s="43"/>
    </row>
    <row r="50" spans="1:30" ht="12.75" hidden="1" customHeight="1">
      <c r="A50" s="56">
        <f t="shared" si="1"/>
        <v>1</v>
      </c>
      <c r="B50" s="98"/>
      <c r="C50" s="58"/>
      <c r="D50" s="58"/>
      <c r="E50" s="58"/>
      <c r="F50" s="58"/>
      <c r="G50" s="58"/>
      <c r="H50" s="58"/>
      <c r="I50" s="60"/>
      <c r="J50" s="80"/>
      <c r="K50" s="81"/>
      <c r="L50" s="81"/>
      <c r="M50" s="82"/>
      <c r="N50" s="82"/>
      <c r="O50" s="78"/>
      <c r="P50" s="78"/>
      <c r="Q50" s="78" t="s">
        <v>1094</v>
      </c>
      <c r="R50" s="78" t="s">
        <v>1095</v>
      </c>
      <c r="S50" s="62">
        <v>9999</v>
      </c>
      <c r="T50" s="58">
        <f>(J50+K50+L50)+IF((VLOOKUP(Q50,MogulsDD!$A$1:$C$2000,3,FALSE)*(M50+O50)/2)&gt;3.75,3.75,VLOOKUP(Q50,MogulsDD!$A$1:$C$2000,3,FALSE)*(M50+O50)/2)+IF((VLOOKUP(R50,MogulsDD!$A$1:$C$2000,3,FALSE)*(N50+P50)/2)&gt;3.75,3.75,VLOOKUP(R50,MogulsDD!$A$1:$C$2000,3,FALSE)*(N50+P50)/2)+IF((18-12*S50/$J$5)&gt;7.5,7.5,IF((18-12*S50/$J$5)&lt;0,0,(18-12*S50/$J$5)))</f>
        <v>0</v>
      </c>
      <c r="U50" s="43"/>
      <c r="V50" s="43"/>
      <c r="W50" s="43"/>
      <c r="X50" s="43"/>
      <c r="Y50" s="43"/>
      <c r="Z50" s="43"/>
      <c r="AA50" s="43"/>
      <c r="AB50" s="43"/>
      <c r="AC50" s="43"/>
      <c r="AD50" s="43"/>
    </row>
    <row r="51" spans="1:30" ht="12.75" hidden="1" customHeight="1">
      <c r="A51" s="56">
        <f t="shared" si="1"/>
        <v>1</v>
      </c>
      <c r="B51" s="98"/>
      <c r="C51" s="58"/>
      <c r="D51" s="58"/>
      <c r="E51" s="58"/>
      <c r="F51" s="58"/>
      <c r="G51" s="58"/>
      <c r="H51" s="58"/>
      <c r="I51" s="60"/>
      <c r="J51" s="80"/>
      <c r="K51" s="81"/>
      <c r="L51" s="81"/>
      <c r="M51" s="82"/>
      <c r="N51" s="82"/>
      <c r="O51" s="78"/>
      <c r="P51" s="78"/>
      <c r="Q51" s="78" t="s">
        <v>1096</v>
      </c>
      <c r="R51" s="78" t="s">
        <v>1097</v>
      </c>
      <c r="S51" s="62">
        <v>9999</v>
      </c>
      <c r="T51" s="58">
        <f>(J51+K51+L51)+IF((VLOOKUP(Q51,MogulsDD!$A$1:$C$2000,3,FALSE)*(M51+O51)/2)&gt;3.75,3.75,VLOOKUP(Q51,MogulsDD!$A$1:$C$2000,3,FALSE)*(M51+O51)/2)+IF((VLOOKUP(R51,MogulsDD!$A$1:$C$2000,3,FALSE)*(N51+P51)/2)&gt;3.75,3.75,VLOOKUP(R51,MogulsDD!$A$1:$C$2000,3,FALSE)*(N51+P51)/2)+IF((18-12*S51/$J$5)&gt;7.5,7.5,IF((18-12*S51/$J$5)&lt;0,0,(18-12*S51/$J$5)))</f>
        <v>0</v>
      </c>
      <c r="U51" s="43"/>
      <c r="V51" s="43"/>
      <c r="W51" s="43"/>
      <c r="X51" s="43"/>
      <c r="Y51" s="43"/>
      <c r="Z51" s="43"/>
      <c r="AA51" s="43"/>
      <c r="AB51" s="43"/>
      <c r="AC51" s="43"/>
      <c r="AD51" s="43"/>
    </row>
    <row r="52" spans="1:30" ht="13.5" hidden="1" customHeight="1">
      <c r="A52" s="56">
        <f t="shared" si="1"/>
        <v>1</v>
      </c>
      <c r="B52" s="99"/>
      <c r="C52" s="69"/>
      <c r="D52" s="69"/>
      <c r="E52" s="69"/>
      <c r="F52" s="69"/>
      <c r="G52" s="69"/>
      <c r="H52" s="69"/>
      <c r="I52" s="70"/>
      <c r="J52" s="88"/>
      <c r="K52" s="89"/>
      <c r="L52" s="89"/>
      <c r="M52" s="90"/>
      <c r="N52" s="90"/>
      <c r="O52" s="120"/>
      <c r="P52" s="120"/>
      <c r="Q52" s="78" t="s">
        <v>1098</v>
      </c>
      <c r="R52" s="78" t="s">
        <v>1099</v>
      </c>
      <c r="S52" s="62">
        <v>9999</v>
      </c>
      <c r="T52" s="58">
        <f>(J52+K52+L52)+IF((VLOOKUP(Q52,MogulsDD!$A$1:$C$2000,3,FALSE)*(M52+O52)/2)&gt;3.75,3.75,VLOOKUP(Q52,MogulsDD!$A$1:$C$2000,3,FALSE)*(M52+O52)/2)+IF((VLOOKUP(R52,MogulsDD!$A$1:$C$2000,3,FALSE)*(N52+P52)/2)&gt;3.75,3.75,VLOOKUP(R52,MogulsDD!$A$1:$C$2000,3,FALSE)*(N52+P52)/2)+IF((18-12*S52/$J$5)&gt;7.5,7.5,IF((18-12*S52/$J$5)&lt;0,0,(18-12*S52/$J$5)))</f>
        <v>0</v>
      </c>
      <c r="U52" s="43"/>
      <c r="V52" s="43"/>
      <c r="W52" s="43"/>
      <c r="X52" s="43"/>
      <c r="Y52" s="43"/>
      <c r="Z52" s="43"/>
      <c r="AA52" s="43"/>
      <c r="AB52" s="43"/>
      <c r="AC52" s="43"/>
      <c r="AD52" s="43"/>
    </row>
    <row r="53" spans="1:30" ht="12.75" hidden="1" customHeight="1">
      <c r="A53" s="56">
        <f t="shared" si="1"/>
        <v>1</v>
      </c>
      <c r="B53" s="100"/>
      <c r="C53" s="101"/>
      <c r="D53" s="101"/>
      <c r="E53" s="101"/>
      <c r="F53" s="101"/>
      <c r="G53" s="101"/>
      <c r="H53" s="101"/>
      <c r="I53" s="103"/>
      <c r="J53" s="122"/>
      <c r="K53" s="123"/>
      <c r="L53" s="123"/>
      <c r="M53" s="124"/>
      <c r="N53" s="124"/>
      <c r="O53" s="125"/>
      <c r="P53" s="125"/>
      <c r="Q53" s="78" t="s">
        <v>1100</v>
      </c>
      <c r="R53" s="78" t="s">
        <v>1101</v>
      </c>
      <c r="S53" s="62">
        <v>9999</v>
      </c>
      <c r="T53" s="58">
        <f>(J53+K53+L53)+IF((VLOOKUP(Q53,MogulsDD!$A$1:$C$2000,3,FALSE)*(M53+O53)/2)&gt;3.75,3.75,VLOOKUP(Q53,MogulsDD!$A$1:$C$2000,3,FALSE)*(M53+O53)/2)+IF((VLOOKUP(R53,MogulsDD!$A$1:$C$2000,3,FALSE)*(N53+P53)/2)&gt;3.75,3.75,VLOOKUP(R53,MogulsDD!$A$1:$C$2000,3,FALSE)*(N53+P53)/2)+IF((18-12*S53/$J$5)&gt;7.5,7.5,IF((18-12*S53/$J$5)&lt;0,0,(18-12*S53/$J$5)))</f>
        <v>0</v>
      </c>
      <c r="U53" s="43"/>
      <c r="V53" s="43"/>
      <c r="W53" s="43"/>
      <c r="X53" s="43"/>
      <c r="Y53" s="43"/>
      <c r="Z53" s="43"/>
      <c r="AA53" s="43"/>
      <c r="AB53" s="43"/>
      <c r="AC53" s="43"/>
      <c r="AD53" s="43"/>
    </row>
    <row r="54" spans="1:30" ht="12.75" hidden="1" customHeight="1">
      <c r="A54" s="56">
        <f t="shared" si="1"/>
        <v>1</v>
      </c>
      <c r="B54" s="98"/>
      <c r="C54" s="58"/>
      <c r="D54" s="58"/>
      <c r="E54" s="58"/>
      <c r="F54" s="58"/>
      <c r="G54" s="58"/>
      <c r="H54" s="58"/>
      <c r="I54" s="60"/>
      <c r="J54" s="111"/>
      <c r="K54" s="81"/>
      <c r="L54" s="81"/>
      <c r="M54" s="82"/>
      <c r="N54" s="82"/>
      <c r="O54" s="78"/>
      <c r="P54" s="78"/>
      <c r="Q54" s="78" t="s">
        <v>1102</v>
      </c>
      <c r="R54" s="78" t="s">
        <v>1103</v>
      </c>
      <c r="S54" s="62">
        <v>9999</v>
      </c>
      <c r="T54" s="58">
        <f>(J54+K54+L54)+IF((VLOOKUP(Q54,MogulsDD!$A$1:$C$2000,3,FALSE)*(M54+O54)/2)&gt;3.75,3.75,VLOOKUP(Q54,MogulsDD!$A$1:$C$2000,3,FALSE)*(M54+O54)/2)+IF((VLOOKUP(R54,MogulsDD!$A$1:$C$2000,3,FALSE)*(N54+P54)/2)&gt;3.75,3.75,VLOOKUP(R54,MogulsDD!$A$1:$C$2000,3,FALSE)*(N54+P54)/2)+IF((18-12*S54/$J$5)&gt;7.5,7.5,IF((18-12*S54/$J$5)&lt;0,0,(18-12*S54/$J$5)))</f>
        <v>0</v>
      </c>
      <c r="U54" s="43"/>
      <c r="V54" s="43"/>
      <c r="W54" s="43"/>
      <c r="X54" s="43"/>
      <c r="Y54" s="43"/>
      <c r="Z54" s="43"/>
      <c r="AA54" s="43"/>
      <c r="AB54" s="43"/>
      <c r="AC54" s="43"/>
      <c r="AD54" s="43"/>
    </row>
    <row r="55" spans="1:30" ht="12.75" hidden="1" customHeight="1">
      <c r="A55" s="56">
        <f t="shared" si="1"/>
        <v>1</v>
      </c>
      <c r="B55" s="98"/>
      <c r="C55" s="58"/>
      <c r="D55" s="58"/>
      <c r="E55" s="58"/>
      <c r="F55" s="58"/>
      <c r="G55" s="58"/>
      <c r="H55" s="58"/>
      <c r="I55" s="60"/>
      <c r="J55" s="111"/>
      <c r="K55" s="81"/>
      <c r="L55" s="81"/>
      <c r="M55" s="82"/>
      <c r="N55" s="82"/>
      <c r="O55" s="78"/>
      <c r="P55" s="78"/>
      <c r="Q55" s="78" t="s">
        <v>1104</v>
      </c>
      <c r="R55" s="78" t="s">
        <v>1105</v>
      </c>
      <c r="S55" s="62">
        <v>9999</v>
      </c>
      <c r="T55" s="58">
        <f>(J55+K55+L55)+IF((VLOOKUP(Q55,MogulsDD!$A$1:$C$2000,3,FALSE)*(M55+O55)/2)&gt;3.75,3.75,VLOOKUP(Q55,MogulsDD!$A$1:$C$2000,3,FALSE)*(M55+O55)/2)+IF((VLOOKUP(R55,MogulsDD!$A$1:$C$2000,3,FALSE)*(N55+P55)/2)&gt;3.75,3.75,VLOOKUP(R55,MogulsDD!$A$1:$C$2000,3,FALSE)*(N55+P55)/2)+IF((18-12*S55/$J$5)&gt;7.5,7.5,IF((18-12*S55/$J$5)&lt;0,0,(18-12*S55/$J$5)))</f>
        <v>0</v>
      </c>
      <c r="U55" s="43"/>
      <c r="V55" s="43"/>
      <c r="W55" s="43"/>
      <c r="X55" s="43"/>
      <c r="Y55" s="43"/>
      <c r="Z55" s="43"/>
      <c r="AA55" s="43"/>
      <c r="AB55" s="43"/>
      <c r="AC55" s="43"/>
      <c r="AD55" s="43"/>
    </row>
    <row r="56" spans="1:30" ht="12.75" hidden="1" customHeight="1">
      <c r="A56" s="56">
        <f t="shared" si="1"/>
        <v>1</v>
      </c>
      <c r="B56" s="110"/>
      <c r="C56" s="58"/>
      <c r="D56" s="58"/>
      <c r="E56" s="58"/>
      <c r="F56" s="58"/>
      <c r="G56" s="58"/>
      <c r="H56" s="58"/>
      <c r="I56" s="60"/>
      <c r="J56" s="111"/>
      <c r="K56" s="81"/>
      <c r="L56" s="81"/>
      <c r="M56" s="82"/>
      <c r="N56" s="82"/>
      <c r="O56" s="78"/>
      <c r="P56" s="78"/>
      <c r="Q56" s="78" t="s">
        <v>1106</v>
      </c>
      <c r="R56" s="78" t="s">
        <v>1107</v>
      </c>
      <c r="S56" s="62">
        <v>9999</v>
      </c>
      <c r="T56" s="58">
        <f>(J56+K56+L56)+IF((VLOOKUP(Q56,MogulsDD!$A$1:$C$2000,3,FALSE)*(M56+O56)/2)&gt;3.75,3.75,VLOOKUP(Q56,MogulsDD!$A$1:$C$2000,3,FALSE)*(M56+O56)/2)+IF((VLOOKUP(R56,MogulsDD!$A$1:$C$2000,3,FALSE)*(N56+P56)/2)&gt;3.75,3.75,VLOOKUP(R56,MogulsDD!$A$1:$C$2000,3,FALSE)*(N56+P56)/2)+IF((18-12*S56/$J$5)&gt;7.5,7.5,IF((18-12*S56/$J$5)&lt;0,0,(18-12*S56/$J$5)))</f>
        <v>0</v>
      </c>
      <c r="U56" s="43"/>
      <c r="V56" s="43"/>
      <c r="W56" s="43"/>
      <c r="X56" s="43"/>
      <c r="Y56" s="43"/>
      <c r="Z56" s="43"/>
      <c r="AA56" s="43"/>
      <c r="AB56" s="43"/>
      <c r="AC56" s="43"/>
      <c r="AD56" s="43"/>
    </row>
    <row r="57" spans="1:30" ht="12.75" hidden="1" customHeight="1">
      <c r="A57" s="56">
        <f t="shared" si="1"/>
        <v>1</v>
      </c>
      <c r="B57" s="110"/>
      <c r="C57" s="58"/>
      <c r="D57" s="58"/>
      <c r="E57" s="58"/>
      <c r="F57" s="58"/>
      <c r="G57" s="58"/>
      <c r="H57" s="58"/>
      <c r="I57" s="60"/>
      <c r="J57" s="111"/>
      <c r="K57" s="81"/>
      <c r="L57" s="81"/>
      <c r="M57" s="82"/>
      <c r="N57" s="82"/>
      <c r="O57" s="78"/>
      <c r="P57" s="78"/>
      <c r="Q57" s="78" t="s">
        <v>1108</v>
      </c>
      <c r="R57" s="78" t="s">
        <v>1109</v>
      </c>
      <c r="S57" s="62">
        <v>9999</v>
      </c>
      <c r="T57" s="58">
        <f>(J57+K57+L57)+IF((VLOOKUP(Q57,MogulsDD!$A$1:$C$2000,3,FALSE)*(M57+O57)/2)&gt;3.75,3.75,VLOOKUP(Q57,MogulsDD!$A$1:$C$2000,3,FALSE)*(M57+O57)/2)+IF((VLOOKUP(R57,MogulsDD!$A$1:$C$2000,3,FALSE)*(N57+P57)/2)&gt;3.75,3.75,VLOOKUP(R57,MogulsDD!$A$1:$C$2000,3,FALSE)*(N57+P57)/2)+IF((18-12*S57/$J$5)&gt;7.5,7.5,IF((18-12*S57/$J$5)&lt;0,0,(18-12*S57/$J$5)))</f>
        <v>0</v>
      </c>
      <c r="U57" s="43"/>
      <c r="V57" s="43"/>
      <c r="W57" s="43"/>
      <c r="X57" s="43"/>
      <c r="Y57" s="43"/>
      <c r="Z57" s="43"/>
      <c r="AA57" s="43"/>
      <c r="AB57" s="43"/>
      <c r="AC57" s="43"/>
      <c r="AD57" s="43"/>
    </row>
    <row r="58" spans="1:30" ht="12.75" hidden="1" customHeight="1">
      <c r="A58" s="56">
        <f t="shared" si="1"/>
        <v>1</v>
      </c>
      <c r="B58" s="110"/>
      <c r="C58" s="58"/>
      <c r="D58" s="58"/>
      <c r="E58" s="58"/>
      <c r="F58" s="58"/>
      <c r="G58" s="58"/>
      <c r="H58" s="58"/>
      <c r="I58" s="60"/>
      <c r="J58" s="111"/>
      <c r="K58" s="81"/>
      <c r="L58" s="81"/>
      <c r="M58" s="82"/>
      <c r="N58" s="82"/>
      <c r="O58" s="78"/>
      <c r="P58" s="78"/>
      <c r="Q58" s="78" t="s">
        <v>1110</v>
      </c>
      <c r="R58" s="78" t="s">
        <v>1111</v>
      </c>
      <c r="S58" s="62">
        <v>9999</v>
      </c>
      <c r="T58" s="58">
        <f>(J58+K58+L58)+IF((VLOOKUP(Q58,MogulsDD!$A$1:$C$2000,3,FALSE)*(M58+O58)/2)&gt;3.75,3.75,VLOOKUP(Q58,MogulsDD!$A$1:$C$2000,3,FALSE)*(M58+O58)/2)+IF((VLOOKUP(R58,MogulsDD!$A$1:$C$2000,3,FALSE)*(N58+P58)/2)&gt;3.75,3.75,VLOOKUP(R58,MogulsDD!$A$1:$C$2000,3,FALSE)*(N58+P58)/2)+IF((18-12*S58/$J$5)&gt;7.5,7.5,IF((18-12*S58/$J$5)&lt;0,0,(18-12*S58/$J$5)))</f>
        <v>0</v>
      </c>
      <c r="U58" s="43"/>
      <c r="V58" s="43"/>
      <c r="W58" s="43"/>
      <c r="X58" s="43"/>
      <c r="Y58" s="43"/>
      <c r="Z58" s="43"/>
      <c r="AA58" s="43"/>
      <c r="AB58" s="43"/>
      <c r="AC58" s="43"/>
      <c r="AD58" s="43"/>
    </row>
    <row r="59" spans="1:30" ht="12.75" hidden="1" customHeight="1">
      <c r="A59" s="56">
        <f t="shared" si="1"/>
        <v>1</v>
      </c>
      <c r="B59" s="110"/>
      <c r="C59" s="58"/>
      <c r="D59" s="58"/>
      <c r="E59" s="58"/>
      <c r="F59" s="58"/>
      <c r="G59" s="58"/>
      <c r="H59" s="58"/>
      <c r="I59" s="60"/>
      <c r="J59" s="111"/>
      <c r="K59" s="81"/>
      <c r="L59" s="81"/>
      <c r="M59" s="82"/>
      <c r="N59" s="82"/>
      <c r="O59" s="78"/>
      <c r="P59" s="78"/>
      <c r="Q59" s="78" t="s">
        <v>1112</v>
      </c>
      <c r="R59" s="78" t="s">
        <v>1113</v>
      </c>
      <c r="S59" s="62">
        <v>9999</v>
      </c>
      <c r="T59" s="58">
        <f>(J59+K59+L59)+IF((VLOOKUP(Q59,MogulsDD!$A$1:$C$2000,3,FALSE)*(M59+O59)/2)&gt;3.75,3.75,VLOOKUP(Q59,MogulsDD!$A$1:$C$2000,3,FALSE)*(M59+O59)/2)+IF((VLOOKUP(R59,MogulsDD!$A$1:$C$2000,3,FALSE)*(N59+P59)/2)&gt;3.75,3.75,VLOOKUP(R59,MogulsDD!$A$1:$C$2000,3,FALSE)*(N59+P59)/2)+IF((18-12*S59/$J$5)&gt;7.5,7.5,IF((18-12*S59/$J$5)&lt;0,0,(18-12*S59/$J$5)))</f>
        <v>0</v>
      </c>
      <c r="U59" s="43"/>
      <c r="V59" s="43"/>
      <c r="W59" s="43"/>
      <c r="X59" s="43"/>
      <c r="Y59" s="43"/>
      <c r="Z59" s="43"/>
      <c r="AA59" s="43"/>
      <c r="AB59" s="43"/>
      <c r="AC59" s="43"/>
      <c r="AD59" s="43"/>
    </row>
    <row r="60" spans="1:30" ht="12.75" hidden="1" customHeight="1">
      <c r="A60" s="56">
        <f t="shared" si="1"/>
        <v>1</v>
      </c>
      <c r="B60" s="110"/>
      <c r="C60" s="58"/>
      <c r="D60" s="58"/>
      <c r="E60" s="58"/>
      <c r="F60" s="58"/>
      <c r="G60" s="58"/>
      <c r="H60" s="58"/>
      <c r="I60" s="60"/>
      <c r="J60" s="111"/>
      <c r="K60" s="81"/>
      <c r="L60" s="81"/>
      <c r="M60" s="82"/>
      <c r="N60" s="82"/>
      <c r="O60" s="78"/>
      <c r="P60" s="78"/>
      <c r="Q60" s="78" t="s">
        <v>1114</v>
      </c>
      <c r="R60" s="78" t="s">
        <v>1115</v>
      </c>
      <c r="S60" s="62">
        <v>9999</v>
      </c>
      <c r="T60" s="58">
        <f>(J60+K60+L60)+IF((VLOOKUP(Q60,MogulsDD!$A$1:$C$2000,3,FALSE)*(M60+O60)/2)&gt;3.75,3.75,VLOOKUP(Q60,MogulsDD!$A$1:$C$2000,3,FALSE)*(M60+O60)/2)+IF((VLOOKUP(R60,MogulsDD!$A$1:$C$2000,3,FALSE)*(N60+P60)/2)&gt;3.75,3.75,VLOOKUP(R60,MogulsDD!$A$1:$C$2000,3,FALSE)*(N60+P60)/2)+IF((18-12*S60/$J$5)&gt;7.5,7.5,IF((18-12*S60/$J$5)&lt;0,0,(18-12*S60/$J$5)))</f>
        <v>0</v>
      </c>
      <c r="U60" s="43"/>
      <c r="V60" s="43"/>
      <c r="W60" s="43"/>
      <c r="X60" s="43"/>
      <c r="Y60" s="43"/>
      <c r="Z60" s="43"/>
      <c r="AA60" s="43"/>
      <c r="AB60" s="43"/>
      <c r="AC60" s="43"/>
      <c r="AD60" s="43"/>
    </row>
    <row r="61" spans="1:30" ht="12.75" hidden="1" customHeight="1">
      <c r="A61" s="56">
        <f t="shared" si="1"/>
        <v>1</v>
      </c>
      <c r="B61" s="110"/>
      <c r="C61" s="58"/>
      <c r="D61" s="58"/>
      <c r="E61" s="58"/>
      <c r="F61" s="58"/>
      <c r="G61" s="58"/>
      <c r="H61" s="58"/>
      <c r="I61" s="60"/>
      <c r="J61" s="111"/>
      <c r="K61" s="81"/>
      <c r="L61" s="81"/>
      <c r="M61" s="82"/>
      <c r="N61" s="82"/>
      <c r="O61" s="78"/>
      <c r="P61" s="78"/>
      <c r="Q61" s="78" t="s">
        <v>1116</v>
      </c>
      <c r="R61" s="78" t="s">
        <v>1117</v>
      </c>
      <c r="S61" s="62">
        <v>9999</v>
      </c>
      <c r="T61" s="58">
        <f>(J61+K61+L61)+IF((VLOOKUP(Q61,MogulsDD!$A$1:$C$2000,3,FALSE)*(M61+O61)/2)&gt;3.75,3.75,VLOOKUP(Q61,MogulsDD!$A$1:$C$2000,3,FALSE)*(M61+O61)/2)+IF((VLOOKUP(R61,MogulsDD!$A$1:$C$2000,3,FALSE)*(N61+P61)/2)&gt;3.75,3.75,VLOOKUP(R61,MogulsDD!$A$1:$C$2000,3,FALSE)*(N61+P61)/2)+IF((18-12*S61/$J$5)&gt;7.5,7.5,IF((18-12*S61/$J$5)&lt;0,0,(18-12*S61/$J$5)))</f>
        <v>0</v>
      </c>
      <c r="U61" s="43"/>
      <c r="V61" s="43"/>
      <c r="W61" s="43"/>
      <c r="X61" s="43"/>
      <c r="Y61" s="43"/>
      <c r="Z61" s="43"/>
      <c r="AA61" s="43"/>
      <c r="AB61" s="43"/>
      <c r="AC61" s="43"/>
      <c r="AD61" s="43"/>
    </row>
    <row r="62" spans="1:30" ht="12.75" hidden="1" customHeight="1">
      <c r="A62" s="56">
        <f t="shared" si="1"/>
        <v>1</v>
      </c>
      <c r="B62" s="110"/>
      <c r="C62" s="58"/>
      <c r="D62" s="58"/>
      <c r="E62" s="58"/>
      <c r="F62" s="58"/>
      <c r="G62" s="58"/>
      <c r="H62" s="58"/>
      <c r="I62" s="60"/>
      <c r="J62" s="111"/>
      <c r="K62" s="81"/>
      <c r="L62" s="81"/>
      <c r="M62" s="82"/>
      <c r="N62" s="82"/>
      <c r="O62" s="78"/>
      <c r="P62" s="78"/>
      <c r="Q62" s="78" t="s">
        <v>1118</v>
      </c>
      <c r="R62" s="78" t="s">
        <v>1119</v>
      </c>
      <c r="S62" s="62">
        <v>9999</v>
      </c>
      <c r="T62" s="58">
        <f>(J62+K62+L62)+IF((VLOOKUP(Q62,MogulsDD!$A$1:$C$2000,3,FALSE)*(M62+O62)/2)&gt;3.75,3.75,VLOOKUP(Q62,MogulsDD!$A$1:$C$2000,3,FALSE)*(M62+O62)/2)+IF((VLOOKUP(R62,MogulsDD!$A$1:$C$2000,3,FALSE)*(N62+P62)/2)&gt;3.75,3.75,VLOOKUP(R62,MogulsDD!$A$1:$C$2000,3,FALSE)*(N62+P62)/2)+IF((18-12*S62/$J$5)&gt;7.5,7.5,IF((18-12*S62/$J$5)&lt;0,0,(18-12*S62/$J$5)))</f>
        <v>0</v>
      </c>
      <c r="U62" s="43"/>
      <c r="V62" s="43"/>
      <c r="W62" s="43"/>
      <c r="X62" s="43"/>
      <c r="Y62" s="43"/>
      <c r="Z62" s="43"/>
      <c r="AA62" s="43"/>
      <c r="AB62" s="43"/>
      <c r="AC62" s="43"/>
      <c r="AD62" s="43"/>
    </row>
    <row r="63" spans="1:30" ht="12.75" hidden="1" customHeight="1">
      <c r="A63" s="56">
        <f t="shared" si="1"/>
        <v>1</v>
      </c>
      <c r="B63" s="110"/>
      <c r="C63" s="58"/>
      <c r="D63" s="58"/>
      <c r="E63" s="58"/>
      <c r="F63" s="58"/>
      <c r="G63" s="58"/>
      <c r="H63" s="58"/>
      <c r="I63" s="60"/>
      <c r="J63" s="111"/>
      <c r="K63" s="81"/>
      <c r="L63" s="81"/>
      <c r="M63" s="82"/>
      <c r="N63" s="82"/>
      <c r="O63" s="78"/>
      <c r="P63" s="78"/>
      <c r="Q63" s="78" t="s">
        <v>1120</v>
      </c>
      <c r="R63" s="78" t="s">
        <v>1121</v>
      </c>
      <c r="S63" s="62">
        <v>9999</v>
      </c>
      <c r="T63" s="58">
        <f>(J63+K63+L63)+IF((VLOOKUP(Q63,MogulsDD!$A$1:$C$2000,3,FALSE)*(M63+O63)/2)&gt;3.75,3.75,VLOOKUP(Q63,MogulsDD!$A$1:$C$2000,3,FALSE)*(M63+O63)/2)+IF((VLOOKUP(R63,MogulsDD!$A$1:$C$2000,3,FALSE)*(N63+P63)/2)&gt;3.75,3.75,VLOOKUP(R63,MogulsDD!$A$1:$C$2000,3,FALSE)*(N63+P63)/2)+IF((18-12*S63/$J$5)&gt;7.5,7.5,IF((18-12*S63/$J$5)&lt;0,0,(18-12*S63/$J$5)))</f>
        <v>0</v>
      </c>
      <c r="U63" s="43"/>
      <c r="V63" s="43"/>
      <c r="W63" s="43"/>
      <c r="X63" s="43"/>
      <c r="Y63" s="43"/>
      <c r="Z63" s="43"/>
      <c r="AA63" s="43"/>
      <c r="AB63" s="43"/>
      <c r="AC63" s="43"/>
      <c r="AD63" s="43"/>
    </row>
    <row r="64" spans="1:30" ht="12.75" hidden="1" customHeight="1">
      <c r="A64" s="56">
        <f t="shared" si="1"/>
        <v>1</v>
      </c>
      <c r="B64" s="110"/>
      <c r="C64" s="58"/>
      <c r="D64" s="58"/>
      <c r="E64" s="58"/>
      <c r="F64" s="58"/>
      <c r="G64" s="58"/>
      <c r="H64" s="58"/>
      <c r="I64" s="60"/>
      <c r="J64" s="111"/>
      <c r="K64" s="81"/>
      <c r="L64" s="81"/>
      <c r="M64" s="82"/>
      <c r="N64" s="82"/>
      <c r="O64" s="78"/>
      <c r="P64" s="78"/>
      <c r="Q64" s="78" t="s">
        <v>1122</v>
      </c>
      <c r="R64" s="78" t="s">
        <v>1123</v>
      </c>
      <c r="S64" s="62">
        <v>9999</v>
      </c>
      <c r="T64" s="58">
        <f>(J64+K64+L64)+IF((VLOOKUP(Q64,MogulsDD!$A$1:$C$2000,3,FALSE)*(M64+O64)/2)&gt;3.75,3.75,VLOOKUP(Q64,MogulsDD!$A$1:$C$2000,3,FALSE)*(M64+O64)/2)+IF((VLOOKUP(R64,MogulsDD!$A$1:$C$2000,3,FALSE)*(N64+P64)/2)&gt;3.75,3.75,VLOOKUP(R64,MogulsDD!$A$1:$C$2000,3,FALSE)*(N64+P64)/2)+IF((18-12*S64/$J$5)&gt;7.5,7.5,IF((18-12*S64/$J$5)&lt;0,0,(18-12*S64/$J$5)))</f>
        <v>0</v>
      </c>
      <c r="U64" s="43"/>
      <c r="V64" s="43"/>
      <c r="W64" s="43"/>
      <c r="X64" s="43"/>
      <c r="Y64" s="43"/>
      <c r="Z64" s="43"/>
      <c r="AA64" s="43"/>
      <c r="AB64" s="43"/>
      <c r="AC64" s="43"/>
      <c r="AD64" s="43"/>
    </row>
    <row r="65" spans="1:30" ht="12.75" hidden="1" customHeight="1">
      <c r="A65" s="56">
        <f t="shared" si="1"/>
        <v>1</v>
      </c>
      <c r="B65" s="110"/>
      <c r="C65" s="58"/>
      <c r="D65" s="58"/>
      <c r="E65" s="58"/>
      <c r="F65" s="58"/>
      <c r="G65" s="58"/>
      <c r="H65" s="58"/>
      <c r="I65" s="60"/>
      <c r="J65" s="111"/>
      <c r="K65" s="81"/>
      <c r="L65" s="81"/>
      <c r="M65" s="82"/>
      <c r="N65" s="82"/>
      <c r="O65" s="78"/>
      <c r="P65" s="78"/>
      <c r="Q65" s="78" t="s">
        <v>1124</v>
      </c>
      <c r="R65" s="78" t="s">
        <v>1125</v>
      </c>
      <c r="S65" s="62">
        <v>9999</v>
      </c>
      <c r="T65" s="58">
        <f>(J65+K65+L65)+IF((VLOOKUP(Q65,MogulsDD!$A$1:$C$2000,3,FALSE)*(M65+O65)/2)&gt;3.75,3.75,VLOOKUP(Q65,MogulsDD!$A$1:$C$2000,3,FALSE)*(M65+O65)/2)+IF((VLOOKUP(R65,MogulsDD!$A$1:$C$2000,3,FALSE)*(N65+P65)/2)&gt;3.75,3.75,VLOOKUP(R65,MogulsDD!$A$1:$C$2000,3,FALSE)*(N65+P65)/2)+IF((18-12*S65/$J$5)&gt;7.5,7.5,IF((18-12*S65/$J$5)&lt;0,0,(18-12*S65/$J$5)))</f>
        <v>0</v>
      </c>
      <c r="U65" s="43"/>
      <c r="V65" s="43"/>
      <c r="W65" s="43"/>
      <c r="X65" s="43"/>
      <c r="Y65" s="43"/>
      <c r="Z65" s="43"/>
      <c r="AA65" s="43"/>
      <c r="AB65" s="43"/>
      <c r="AC65" s="43"/>
      <c r="AD65" s="43"/>
    </row>
    <row r="66" spans="1:30" ht="12.75" hidden="1" customHeight="1">
      <c r="A66" s="56">
        <f t="shared" si="1"/>
        <v>1</v>
      </c>
      <c r="B66" s="110"/>
      <c r="C66" s="58"/>
      <c r="D66" s="58"/>
      <c r="E66" s="58"/>
      <c r="F66" s="58"/>
      <c r="G66" s="58"/>
      <c r="H66" s="58"/>
      <c r="I66" s="60"/>
      <c r="J66" s="111"/>
      <c r="K66" s="81"/>
      <c r="L66" s="81"/>
      <c r="M66" s="82"/>
      <c r="N66" s="82"/>
      <c r="O66" s="78"/>
      <c r="P66" s="78"/>
      <c r="Q66" s="78" t="s">
        <v>1126</v>
      </c>
      <c r="R66" s="78" t="s">
        <v>1127</v>
      </c>
      <c r="S66" s="62">
        <v>9999</v>
      </c>
      <c r="T66" s="58">
        <f>(J66+K66+L66)+IF((VLOOKUP(Q66,MogulsDD!$A$1:$C$2000,3,FALSE)*(M66+O66)/2)&gt;3.75,3.75,VLOOKUP(Q66,MogulsDD!$A$1:$C$2000,3,FALSE)*(M66+O66)/2)+IF((VLOOKUP(R66,MogulsDD!$A$1:$C$2000,3,FALSE)*(N66+P66)/2)&gt;3.75,3.75,VLOOKUP(R66,MogulsDD!$A$1:$C$2000,3,FALSE)*(N66+P66)/2)+IF((18-12*S66/$J$5)&gt;7.5,7.5,IF((18-12*S66/$J$5)&lt;0,0,(18-12*S66/$J$5)))</f>
        <v>0</v>
      </c>
      <c r="U66" s="43"/>
      <c r="V66" s="43"/>
      <c r="W66" s="43"/>
      <c r="X66" s="43"/>
      <c r="Y66" s="43"/>
      <c r="Z66" s="43"/>
      <c r="AA66" s="43"/>
      <c r="AB66" s="43"/>
      <c r="AC66" s="43"/>
      <c r="AD66" s="43"/>
    </row>
    <row r="67" spans="1:30" ht="12.75" hidden="1" customHeight="1">
      <c r="A67" s="56">
        <f t="shared" si="1"/>
        <v>1</v>
      </c>
      <c r="B67" s="110"/>
      <c r="C67" s="58"/>
      <c r="D67" s="58"/>
      <c r="E67" s="58"/>
      <c r="F67" s="58"/>
      <c r="G67" s="58"/>
      <c r="H67" s="58"/>
      <c r="I67" s="60"/>
      <c r="J67" s="111"/>
      <c r="K67" s="81"/>
      <c r="L67" s="81"/>
      <c r="M67" s="82"/>
      <c r="N67" s="82"/>
      <c r="O67" s="78"/>
      <c r="P67" s="78"/>
      <c r="Q67" s="78" t="s">
        <v>1128</v>
      </c>
      <c r="R67" s="78" t="s">
        <v>1129</v>
      </c>
      <c r="S67" s="62">
        <v>9999</v>
      </c>
      <c r="T67" s="58">
        <f>(J67+K67+L67)+IF((VLOOKUP(Q67,MogulsDD!$A$1:$C$2000,3,FALSE)*(M67+O67)/2)&gt;3.75,3.75,VLOOKUP(Q67,MogulsDD!$A$1:$C$2000,3,FALSE)*(M67+O67)/2)+IF((VLOOKUP(R67,MogulsDD!$A$1:$C$2000,3,FALSE)*(N67+P67)/2)&gt;3.75,3.75,VLOOKUP(R67,MogulsDD!$A$1:$C$2000,3,FALSE)*(N67+P67)/2)+IF((18-12*S67/$J$5)&gt;7.5,7.5,IF((18-12*S67/$J$5)&lt;0,0,(18-12*S67/$J$5)))</f>
        <v>0</v>
      </c>
      <c r="U67" s="43"/>
      <c r="V67" s="43"/>
      <c r="W67" s="43"/>
      <c r="X67" s="43"/>
      <c r="Y67" s="43"/>
      <c r="Z67" s="43"/>
      <c r="AA67" s="43"/>
      <c r="AB67" s="43"/>
      <c r="AC67" s="43"/>
      <c r="AD67" s="43"/>
    </row>
    <row r="68" spans="1:30" ht="12.75" hidden="1" customHeight="1">
      <c r="A68" s="56">
        <f t="shared" si="1"/>
        <v>1</v>
      </c>
      <c r="B68" s="110"/>
      <c r="C68" s="58"/>
      <c r="D68" s="58"/>
      <c r="E68" s="58"/>
      <c r="F68" s="58"/>
      <c r="G68" s="58"/>
      <c r="H68" s="58"/>
      <c r="I68" s="60"/>
      <c r="J68" s="111"/>
      <c r="K68" s="81"/>
      <c r="L68" s="81"/>
      <c r="M68" s="82"/>
      <c r="N68" s="82"/>
      <c r="O68" s="78"/>
      <c r="P68" s="78"/>
      <c r="Q68" s="78" t="s">
        <v>1130</v>
      </c>
      <c r="R68" s="78" t="s">
        <v>1131</v>
      </c>
      <c r="S68" s="62">
        <v>9999</v>
      </c>
      <c r="T68" s="58">
        <f>(J68+K68+L68)+IF((VLOOKUP(Q68,MogulsDD!$A$1:$C$2000,3,FALSE)*(M68+O68)/2)&gt;3.75,3.75,VLOOKUP(Q68,MogulsDD!$A$1:$C$2000,3,FALSE)*(M68+O68)/2)+IF((VLOOKUP(R68,MogulsDD!$A$1:$C$2000,3,FALSE)*(N68+P68)/2)&gt;3.75,3.75,VLOOKUP(R68,MogulsDD!$A$1:$C$2000,3,FALSE)*(N68+P68)/2)+IF((18-12*S68/$J$5)&gt;7.5,7.5,IF((18-12*S68/$J$5)&lt;0,0,(18-12*S68/$J$5)))</f>
        <v>0</v>
      </c>
      <c r="U68" s="43"/>
      <c r="V68" s="43"/>
      <c r="W68" s="43"/>
      <c r="X68" s="43"/>
      <c r="Y68" s="43"/>
      <c r="Z68" s="43"/>
      <c r="AA68" s="43"/>
      <c r="AB68" s="43"/>
      <c r="AC68" s="43"/>
      <c r="AD68" s="43"/>
    </row>
    <row r="69" spans="1:30" ht="12.75" hidden="1" customHeight="1">
      <c r="A69" s="56">
        <f t="shared" si="1"/>
        <v>1</v>
      </c>
      <c r="B69" s="110"/>
      <c r="C69" s="58"/>
      <c r="D69" s="58"/>
      <c r="E69" s="58"/>
      <c r="F69" s="58"/>
      <c r="G69" s="58"/>
      <c r="H69" s="58"/>
      <c r="I69" s="60"/>
      <c r="J69" s="111"/>
      <c r="K69" s="81"/>
      <c r="L69" s="81"/>
      <c r="M69" s="82"/>
      <c r="N69" s="82"/>
      <c r="O69" s="78"/>
      <c r="P69" s="78"/>
      <c r="Q69" s="78" t="s">
        <v>1132</v>
      </c>
      <c r="R69" s="78" t="s">
        <v>1133</v>
      </c>
      <c r="S69" s="62">
        <v>9999</v>
      </c>
      <c r="T69" s="58">
        <f>(J69+K69+L69)+IF((VLOOKUP(Q69,MogulsDD!$A$1:$C$2000,3,FALSE)*(M69+O69)/2)&gt;3.75,3.75,VLOOKUP(Q69,MogulsDD!$A$1:$C$2000,3,FALSE)*(M69+O69)/2)+IF((VLOOKUP(R69,MogulsDD!$A$1:$C$2000,3,FALSE)*(N69+P69)/2)&gt;3.75,3.75,VLOOKUP(R69,MogulsDD!$A$1:$C$2000,3,FALSE)*(N69+P69)/2)+IF((18-12*S69/$J$5)&gt;7.5,7.5,IF((18-12*S69/$J$5)&lt;0,0,(18-12*S69/$J$5)))</f>
        <v>0</v>
      </c>
      <c r="U69" s="43"/>
      <c r="V69" s="43"/>
      <c r="W69" s="43"/>
      <c r="X69" s="43"/>
      <c r="Y69" s="43"/>
      <c r="Z69" s="43"/>
      <c r="AA69" s="43"/>
      <c r="AB69" s="43"/>
      <c r="AC69" s="43"/>
      <c r="AD69" s="43"/>
    </row>
    <row r="70" spans="1:30" ht="12.75" hidden="1" customHeight="1">
      <c r="A70" s="56">
        <f t="shared" si="1"/>
        <v>1</v>
      </c>
      <c r="B70" s="110"/>
      <c r="C70" s="58"/>
      <c r="D70" s="58"/>
      <c r="E70" s="58"/>
      <c r="F70" s="58"/>
      <c r="G70" s="58"/>
      <c r="H70" s="58"/>
      <c r="I70" s="60"/>
      <c r="J70" s="111"/>
      <c r="K70" s="81"/>
      <c r="L70" s="81"/>
      <c r="M70" s="82"/>
      <c r="N70" s="82"/>
      <c r="O70" s="78"/>
      <c r="P70" s="78"/>
      <c r="Q70" s="78" t="s">
        <v>1134</v>
      </c>
      <c r="R70" s="78" t="s">
        <v>1135</v>
      </c>
      <c r="S70" s="62">
        <v>9999</v>
      </c>
      <c r="T70" s="58">
        <f>(J70+K70+L70)+IF((VLOOKUP(Q70,MogulsDD!$A$1:$C$2000,3,FALSE)*(M70+O70)/2)&gt;3.75,3.75,VLOOKUP(Q70,MogulsDD!$A$1:$C$2000,3,FALSE)*(M70+O70)/2)+IF((VLOOKUP(R70,MogulsDD!$A$1:$C$2000,3,FALSE)*(N70+P70)/2)&gt;3.75,3.75,VLOOKUP(R70,MogulsDD!$A$1:$C$2000,3,FALSE)*(N70+P70)/2)+IF((18-12*S70/$J$5)&gt;7.5,7.5,IF((18-12*S70/$J$5)&lt;0,0,(18-12*S70/$J$5)))</f>
        <v>0</v>
      </c>
      <c r="U70" s="43"/>
      <c r="V70" s="43"/>
      <c r="W70" s="43"/>
      <c r="X70" s="43"/>
      <c r="Y70" s="43"/>
      <c r="Z70" s="43"/>
      <c r="AA70" s="43"/>
      <c r="AB70" s="43"/>
      <c r="AC70" s="43"/>
      <c r="AD70" s="43"/>
    </row>
    <row r="71" spans="1:30" ht="12.75" hidden="1" customHeight="1">
      <c r="A71" s="56">
        <f t="shared" si="1"/>
        <v>1</v>
      </c>
      <c r="B71" s="110"/>
      <c r="C71" s="58"/>
      <c r="D71" s="58"/>
      <c r="E71" s="58"/>
      <c r="F71" s="58"/>
      <c r="G71" s="58"/>
      <c r="H71" s="58"/>
      <c r="I71" s="60"/>
      <c r="J71" s="111"/>
      <c r="K71" s="81"/>
      <c r="L71" s="81"/>
      <c r="M71" s="82"/>
      <c r="N71" s="82"/>
      <c r="O71" s="78"/>
      <c r="P71" s="78"/>
      <c r="Q71" s="78" t="s">
        <v>1136</v>
      </c>
      <c r="R71" s="78" t="s">
        <v>1137</v>
      </c>
      <c r="S71" s="62">
        <v>9999</v>
      </c>
      <c r="T71" s="58">
        <f>(J71+K71+L71)+IF((VLOOKUP(Q71,MogulsDD!$A$1:$C$2000,3,FALSE)*(M71+O71)/2)&gt;3.75,3.75,VLOOKUP(Q71,MogulsDD!$A$1:$C$2000,3,FALSE)*(M71+O71)/2)+IF((VLOOKUP(R71,MogulsDD!$A$1:$C$2000,3,FALSE)*(N71+P71)/2)&gt;3.75,3.75,VLOOKUP(R71,MogulsDD!$A$1:$C$2000,3,FALSE)*(N71+P71)/2)+IF((18-12*S71/$J$5)&gt;7.5,7.5,IF((18-12*S71/$J$5)&lt;0,0,(18-12*S71/$J$5)))</f>
        <v>0</v>
      </c>
      <c r="U71" s="43"/>
      <c r="V71" s="43"/>
      <c r="W71" s="43"/>
      <c r="X71" s="43"/>
      <c r="Y71" s="43"/>
      <c r="Z71" s="43"/>
      <c r="AA71" s="43"/>
      <c r="AB71" s="43"/>
      <c r="AC71" s="43"/>
      <c r="AD71" s="43"/>
    </row>
    <row r="72" spans="1:30" ht="12.75" hidden="1" customHeight="1">
      <c r="A72" s="56">
        <f t="shared" si="1"/>
        <v>1</v>
      </c>
      <c r="B72" s="110"/>
      <c r="C72" s="58"/>
      <c r="D72" s="58"/>
      <c r="E72" s="58"/>
      <c r="F72" s="58"/>
      <c r="G72" s="58"/>
      <c r="H72" s="58"/>
      <c r="I72" s="60"/>
      <c r="J72" s="111"/>
      <c r="K72" s="81"/>
      <c r="L72" s="81"/>
      <c r="M72" s="82"/>
      <c r="N72" s="82"/>
      <c r="O72" s="78"/>
      <c r="P72" s="78"/>
      <c r="Q72" s="78" t="s">
        <v>1138</v>
      </c>
      <c r="R72" s="78" t="s">
        <v>1139</v>
      </c>
      <c r="S72" s="62">
        <v>9999</v>
      </c>
      <c r="T72" s="58">
        <f>(J72+K72+L72)+IF((VLOOKUP(Q72,MogulsDD!$A$1:$C$2000,3,FALSE)*(M72+O72)/2)&gt;3.75,3.75,VLOOKUP(Q72,MogulsDD!$A$1:$C$2000,3,FALSE)*(M72+O72)/2)+IF((VLOOKUP(R72,MogulsDD!$A$1:$C$2000,3,FALSE)*(N72+P72)/2)&gt;3.75,3.75,VLOOKUP(R72,MogulsDD!$A$1:$C$2000,3,FALSE)*(N72+P72)/2)+IF((18-12*S72/$J$5)&gt;7.5,7.5,IF((18-12*S72/$J$5)&lt;0,0,(18-12*S72/$J$5)))</f>
        <v>0</v>
      </c>
      <c r="U72" s="43"/>
      <c r="V72" s="43"/>
      <c r="W72" s="43"/>
      <c r="X72" s="43"/>
      <c r="Y72" s="43"/>
      <c r="Z72" s="43"/>
      <c r="AA72" s="43"/>
      <c r="AB72" s="43"/>
      <c r="AC72" s="43"/>
      <c r="AD72" s="43"/>
    </row>
    <row r="73" spans="1:30" ht="12.75" hidden="1" customHeight="1">
      <c r="A73" s="56">
        <f t="shared" ref="A73:A104" si="2">RANK(T73,$T$41:$T$140,0)</f>
        <v>1</v>
      </c>
      <c r="B73" s="110"/>
      <c r="C73" s="58"/>
      <c r="D73" s="58"/>
      <c r="E73" s="58"/>
      <c r="F73" s="58"/>
      <c r="G73" s="58"/>
      <c r="H73" s="58"/>
      <c r="I73" s="60"/>
      <c r="J73" s="111"/>
      <c r="K73" s="81"/>
      <c r="L73" s="81"/>
      <c r="M73" s="82"/>
      <c r="N73" s="82"/>
      <c r="O73" s="78"/>
      <c r="P73" s="78"/>
      <c r="Q73" s="78" t="s">
        <v>1140</v>
      </c>
      <c r="R73" s="78" t="s">
        <v>1141</v>
      </c>
      <c r="S73" s="62">
        <v>9999</v>
      </c>
      <c r="T73" s="58">
        <f>(J73+K73+L73)+IF((VLOOKUP(Q73,MogulsDD!$A$1:$C$2000,3,FALSE)*(M73+O73)/2)&gt;3.75,3.75,VLOOKUP(Q73,MogulsDD!$A$1:$C$2000,3,FALSE)*(M73+O73)/2)+IF((VLOOKUP(R73,MogulsDD!$A$1:$C$2000,3,FALSE)*(N73+P73)/2)&gt;3.75,3.75,VLOOKUP(R73,MogulsDD!$A$1:$C$2000,3,FALSE)*(N73+P73)/2)+IF((18-12*S73/$J$5)&gt;7.5,7.5,IF((18-12*S73/$J$5)&lt;0,0,(18-12*S73/$J$5)))</f>
        <v>0</v>
      </c>
      <c r="U73" s="43"/>
      <c r="V73" s="43"/>
      <c r="W73" s="43"/>
      <c r="X73" s="43"/>
      <c r="Y73" s="43"/>
      <c r="Z73" s="43"/>
      <c r="AA73" s="43"/>
      <c r="AB73" s="43"/>
      <c r="AC73" s="43"/>
      <c r="AD73" s="43"/>
    </row>
    <row r="74" spans="1:30" ht="12.75" hidden="1" customHeight="1">
      <c r="A74" s="56">
        <f t="shared" si="2"/>
        <v>1</v>
      </c>
      <c r="B74" s="110"/>
      <c r="C74" s="58"/>
      <c r="D74" s="58"/>
      <c r="E74" s="58"/>
      <c r="F74" s="58"/>
      <c r="G74" s="58"/>
      <c r="H74" s="58"/>
      <c r="I74" s="60"/>
      <c r="J74" s="111"/>
      <c r="K74" s="81"/>
      <c r="L74" s="81"/>
      <c r="M74" s="82"/>
      <c r="N74" s="82"/>
      <c r="O74" s="78"/>
      <c r="P74" s="78"/>
      <c r="Q74" s="78" t="s">
        <v>1142</v>
      </c>
      <c r="R74" s="78" t="s">
        <v>1143</v>
      </c>
      <c r="S74" s="62">
        <v>9999</v>
      </c>
      <c r="T74" s="58">
        <f>(J74+K74+L74)+IF((VLOOKUP(Q74,MogulsDD!$A$1:$C$2000,3,FALSE)*(M74+O74)/2)&gt;3.75,3.75,VLOOKUP(Q74,MogulsDD!$A$1:$C$2000,3,FALSE)*(M74+O74)/2)+IF((VLOOKUP(R74,MogulsDD!$A$1:$C$2000,3,FALSE)*(N74+P74)/2)&gt;3.75,3.75,VLOOKUP(R74,MogulsDD!$A$1:$C$2000,3,FALSE)*(N74+P74)/2)+IF((18-12*S74/$J$5)&gt;7.5,7.5,IF((18-12*S74/$J$5)&lt;0,0,(18-12*S74/$J$5)))</f>
        <v>0</v>
      </c>
      <c r="U74" s="43"/>
      <c r="V74" s="43"/>
      <c r="W74" s="43"/>
      <c r="X74" s="43"/>
      <c r="Y74" s="43"/>
      <c r="Z74" s="43"/>
      <c r="AA74" s="43"/>
      <c r="AB74" s="43"/>
      <c r="AC74" s="43"/>
      <c r="AD74" s="43"/>
    </row>
    <row r="75" spans="1:30" ht="12.75" hidden="1" customHeight="1">
      <c r="A75" s="56">
        <f t="shared" si="2"/>
        <v>1</v>
      </c>
      <c r="B75" s="110"/>
      <c r="C75" s="58"/>
      <c r="D75" s="58"/>
      <c r="E75" s="58"/>
      <c r="F75" s="58"/>
      <c r="G75" s="58"/>
      <c r="H75" s="58"/>
      <c r="I75" s="60"/>
      <c r="J75" s="112"/>
      <c r="K75" s="81"/>
      <c r="L75" s="81"/>
      <c r="M75" s="82"/>
      <c r="N75" s="113"/>
      <c r="O75" s="114"/>
      <c r="P75" s="114"/>
      <c r="Q75" s="78" t="s">
        <v>1144</v>
      </c>
      <c r="R75" s="78" t="s">
        <v>1145</v>
      </c>
      <c r="S75" s="62">
        <v>9999</v>
      </c>
      <c r="T75" s="58">
        <f>(J75+K75+L75)+IF((VLOOKUP(Q75,MogulsDD!$A$1:$C$2000,3,FALSE)*(M75+O75)/2)&gt;3.75,3.75,VLOOKUP(Q75,MogulsDD!$A$1:$C$2000,3,FALSE)*(M75+O75)/2)+IF((VLOOKUP(R75,MogulsDD!$A$1:$C$2000,3,FALSE)*(N75+P75)/2)&gt;3.75,3.75,VLOOKUP(R75,MogulsDD!$A$1:$C$2000,3,FALSE)*(N75+P75)/2)+IF((18-12*S75/$J$5)&gt;7.5,7.5,IF((18-12*S75/$J$5)&lt;0,0,(18-12*S75/$J$5)))</f>
        <v>0</v>
      </c>
      <c r="U75" s="43"/>
      <c r="V75" s="43"/>
      <c r="W75" s="43"/>
      <c r="X75" s="43"/>
      <c r="Y75" s="43"/>
      <c r="Z75" s="43"/>
      <c r="AA75" s="43"/>
      <c r="AB75" s="43"/>
      <c r="AC75" s="43"/>
      <c r="AD75" s="43"/>
    </row>
    <row r="76" spans="1:30" ht="12.75" hidden="1" customHeight="1">
      <c r="A76" s="56">
        <f t="shared" si="2"/>
        <v>1</v>
      </c>
      <c r="B76" s="110"/>
      <c r="C76" s="58"/>
      <c r="D76" s="58"/>
      <c r="E76" s="58"/>
      <c r="F76" s="58"/>
      <c r="G76" s="58"/>
      <c r="H76" s="58"/>
      <c r="I76" s="60"/>
      <c r="J76" s="111"/>
      <c r="K76" s="81"/>
      <c r="L76" s="81"/>
      <c r="M76" s="82"/>
      <c r="N76" s="82"/>
      <c r="O76" s="78"/>
      <c r="P76" s="78"/>
      <c r="Q76" s="78" t="s">
        <v>1146</v>
      </c>
      <c r="R76" s="78" t="s">
        <v>1147</v>
      </c>
      <c r="S76" s="62">
        <v>9999</v>
      </c>
      <c r="T76" s="58">
        <f>(J76+K76+L76)+IF((VLOOKUP(Q76,MogulsDD!$A$1:$C$2000,3,FALSE)*(M76+O76)/2)&gt;3.75,3.75,VLOOKUP(Q76,MogulsDD!$A$1:$C$2000,3,FALSE)*(M76+O76)/2)+IF((VLOOKUP(R76,MogulsDD!$A$1:$C$2000,3,FALSE)*(N76+P76)/2)&gt;3.75,3.75,VLOOKUP(R76,MogulsDD!$A$1:$C$2000,3,FALSE)*(N76+P76)/2)+IF((18-12*S76/$J$5)&gt;7.5,7.5,IF((18-12*S76/$J$5)&lt;0,0,(18-12*S76/$J$5)))</f>
        <v>0</v>
      </c>
      <c r="U76" s="43"/>
      <c r="V76" s="43"/>
      <c r="W76" s="43"/>
      <c r="X76" s="43"/>
      <c r="Y76" s="43"/>
      <c r="Z76" s="43"/>
      <c r="AA76" s="43"/>
      <c r="AB76" s="43"/>
      <c r="AC76" s="43"/>
      <c r="AD76" s="43"/>
    </row>
    <row r="77" spans="1:30" ht="12.75" hidden="1" customHeight="1">
      <c r="A77" s="56">
        <f t="shared" si="2"/>
        <v>1</v>
      </c>
      <c r="B77" s="110"/>
      <c r="C77" s="58"/>
      <c r="D77" s="58"/>
      <c r="E77" s="58"/>
      <c r="F77" s="58"/>
      <c r="G77" s="58"/>
      <c r="H77" s="58"/>
      <c r="I77" s="60"/>
      <c r="J77" s="111"/>
      <c r="K77" s="81"/>
      <c r="L77" s="81"/>
      <c r="M77" s="82"/>
      <c r="N77" s="82"/>
      <c r="O77" s="78"/>
      <c r="P77" s="78"/>
      <c r="Q77" s="78" t="s">
        <v>1148</v>
      </c>
      <c r="R77" s="78" t="s">
        <v>1149</v>
      </c>
      <c r="S77" s="62">
        <v>9999</v>
      </c>
      <c r="T77" s="58">
        <f>(J77+K77+L77)+IF((VLOOKUP(Q77,MogulsDD!$A$1:$C$2000,3,FALSE)*(M77+O77)/2)&gt;3.75,3.75,VLOOKUP(Q77,MogulsDD!$A$1:$C$2000,3,FALSE)*(M77+O77)/2)+IF((VLOOKUP(R77,MogulsDD!$A$1:$C$2000,3,FALSE)*(N77+P77)/2)&gt;3.75,3.75,VLOOKUP(R77,MogulsDD!$A$1:$C$2000,3,FALSE)*(N77+P77)/2)+IF((18-12*S77/$J$5)&gt;7.5,7.5,IF((18-12*S77/$J$5)&lt;0,0,(18-12*S77/$J$5)))</f>
        <v>0</v>
      </c>
      <c r="U77" s="43"/>
      <c r="V77" s="43"/>
      <c r="W77" s="43"/>
      <c r="X77" s="43"/>
      <c r="Y77" s="43"/>
      <c r="Z77" s="43"/>
      <c r="AA77" s="43"/>
      <c r="AB77" s="43"/>
      <c r="AC77" s="43"/>
      <c r="AD77" s="43"/>
    </row>
    <row r="78" spans="1:30" ht="12.75" hidden="1" customHeight="1">
      <c r="A78" s="56">
        <f t="shared" si="2"/>
        <v>1</v>
      </c>
      <c r="B78" s="110"/>
      <c r="C78" s="58"/>
      <c r="D78" s="58"/>
      <c r="E78" s="58"/>
      <c r="F78" s="58"/>
      <c r="G78" s="58"/>
      <c r="H78" s="58"/>
      <c r="I78" s="60"/>
      <c r="J78" s="111"/>
      <c r="K78" s="81"/>
      <c r="L78" s="81"/>
      <c r="M78" s="82"/>
      <c r="N78" s="82"/>
      <c r="O78" s="78"/>
      <c r="P78" s="78"/>
      <c r="Q78" s="78" t="s">
        <v>1150</v>
      </c>
      <c r="R78" s="78" t="s">
        <v>1151</v>
      </c>
      <c r="S78" s="62">
        <v>9999</v>
      </c>
      <c r="T78" s="58">
        <f>(J78+K78+L78)+IF((VLOOKUP(Q78,MogulsDD!$A$1:$C$2000,3,FALSE)*(M78+O78)/2)&gt;3.75,3.75,VLOOKUP(Q78,MogulsDD!$A$1:$C$2000,3,FALSE)*(M78+O78)/2)+IF((VLOOKUP(R78,MogulsDD!$A$1:$C$2000,3,FALSE)*(N78+P78)/2)&gt;3.75,3.75,VLOOKUP(R78,MogulsDD!$A$1:$C$2000,3,FALSE)*(N78+P78)/2)+IF((18-12*S78/$J$5)&gt;7.5,7.5,IF((18-12*S78/$J$5)&lt;0,0,(18-12*S78/$J$5)))</f>
        <v>0</v>
      </c>
      <c r="U78" s="43"/>
      <c r="V78" s="43"/>
      <c r="W78" s="43"/>
      <c r="X78" s="43"/>
      <c r="Y78" s="43"/>
      <c r="Z78" s="43"/>
      <c r="AA78" s="43"/>
      <c r="AB78" s="43"/>
      <c r="AC78" s="43"/>
      <c r="AD78" s="43"/>
    </row>
    <row r="79" spans="1:30" ht="12.75" hidden="1" customHeight="1">
      <c r="A79" s="56">
        <f t="shared" si="2"/>
        <v>1</v>
      </c>
      <c r="B79" s="110"/>
      <c r="C79" s="58"/>
      <c r="D79" s="58"/>
      <c r="E79" s="58"/>
      <c r="F79" s="58"/>
      <c r="G79" s="58"/>
      <c r="H79" s="58"/>
      <c r="I79" s="60"/>
      <c r="J79" s="111"/>
      <c r="K79" s="81"/>
      <c r="L79" s="81"/>
      <c r="M79" s="82"/>
      <c r="N79" s="82"/>
      <c r="O79" s="78"/>
      <c r="P79" s="78"/>
      <c r="Q79" s="78" t="s">
        <v>1152</v>
      </c>
      <c r="R79" s="78" t="s">
        <v>1153</v>
      </c>
      <c r="S79" s="62">
        <v>9999</v>
      </c>
      <c r="T79" s="58">
        <f>(J79+K79+L79)+IF((VLOOKUP(Q79,MogulsDD!$A$1:$C$2000,3,FALSE)*(M79+O79)/2)&gt;3.75,3.75,VLOOKUP(Q79,MogulsDD!$A$1:$C$2000,3,FALSE)*(M79+O79)/2)+IF((VLOOKUP(R79,MogulsDD!$A$1:$C$2000,3,FALSE)*(N79+P79)/2)&gt;3.75,3.75,VLOOKUP(R79,MogulsDD!$A$1:$C$2000,3,FALSE)*(N79+P79)/2)+IF((18-12*S79/$J$5)&gt;7.5,7.5,IF((18-12*S79/$J$5)&lt;0,0,(18-12*S79/$J$5)))</f>
        <v>0</v>
      </c>
      <c r="U79" s="43"/>
      <c r="V79" s="43"/>
      <c r="W79" s="43"/>
      <c r="X79" s="43"/>
      <c r="Y79" s="43"/>
      <c r="Z79" s="43"/>
      <c r="AA79" s="43"/>
      <c r="AB79" s="43"/>
      <c r="AC79" s="43"/>
      <c r="AD79" s="43"/>
    </row>
    <row r="80" spans="1:30" ht="12.75" hidden="1" customHeight="1">
      <c r="A80" s="56">
        <f t="shared" si="2"/>
        <v>1</v>
      </c>
      <c r="B80" s="110"/>
      <c r="C80" s="58"/>
      <c r="D80" s="58"/>
      <c r="E80" s="58"/>
      <c r="F80" s="58"/>
      <c r="G80" s="58"/>
      <c r="H80" s="58"/>
      <c r="I80" s="60"/>
      <c r="J80" s="111"/>
      <c r="K80" s="81"/>
      <c r="L80" s="81"/>
      <c r="M80" s="82"/>
      <c r="N80" s="82"/>
      <c r="O80" s="78"/>
      <c r="P80" s="78"/>
      <c r="Q80" s="78" t="s">
        <v>1154</v>
      </c>
      <c r="R80" s="78" t="s">
        <v>1155</v>
      </c>
      <c r="S80" s="62">
        <v>9999</v>
      </c>
      <c r="T80" s="58">
        <f>(J80+K80+L80)+IF((VLOOKUP(Q80,MogulsDD!$A$1:$C$2000,3,FALSE)*(M80+O80)/2)&gt;3.75,3.75,VLOOKUP(Q80,MogulsDD!$A$1:$C$2000,3,FALSE)*(M80+O80)/2)+IF((VLOOKUP(R80,MogulsDD!$A$1:$C$2000,3,FALSE)*(N80+P80)/2)&gt;3.75,3.75,VLOOKUP(R80,MogulsDD!$A$1:$C$2000,3,FALSE)*(N80+P80)/2)+IF((18-12*S80/$J$5)&gt;7.5,7.5,IF((18-12*S80/$J$5)&lt;0,0,(18-12*S80/$J$5)))</f>
        <v>0</v>
      </c>
      <c r="U80" s="43"/>
      <c r="V80" s="43"/>
      <c r="W80" s="43"/>
      <c r="X80" s="43"/>
      <c r="Y80" s="43"/>
      <c r="Z80" s="43"/>
      <c r="AA80" s="43"/>
      <c r="AB80" s="43"/>
      <c r="AC80" s="43"/>
      <c r="AD80" s="43"/>
    </row>
    <row r="81" spans="1:30" ht="12.75" hidden="1" customHeight="1">
      <c r="A81" s="56">
        <f t="shared" si="2"/>
        <v>1</v>
      </c>
      <c r="B81" s="110"/>
      <c r="C81" s="58"/>
      <c r="D81" s="58"/>
      <c r="E81" s="58"/>
      <c r="F81" s="58"/>
      <c r="G81" s="58"/>
      <c r="H81" s="58"/>
      <c r="I81" s="60"/>
      <c r="J81" s="111"/>
      <c r="K81" s="81"/>
      <c r="L81" s="81"/>
      <c r="M81" s="82"/>
      <c r="N81" s="82"/>
      <c r="O81" s="78"/>
      <c r="P81" s="78"/>
      <c r="Q81" s="78" t="s">
        <v>1156</v>
      </c>
      <c r="R81" s="78" t="s">
        <v>1157</v>
      </c>
      <c r="S81" s="62">
        <v>9999</v>
      </c>
      <c r="T81" s="58">
        <f>(J81+K81+L81)+IF((VLOOKUP(Q81,MogulsDD!$A$1:$C$2000,3,FALSE)*(M81+O81)/2)&gt;3.75,3.75,VLOOKUP(Q81,MogulsDD!$A$1:$C$2000,3,FALSE)*(M81+O81)/2)+IF((VLOOKUP(R81,MogulsDD!$A$1:$C$2000,3,FALSE)*(N81+P81)/2)&gt;3.75,3.75,VLOOKUP(R81,MogulsDD!$A$1:$C$2000,3,FALSE)*(N81+P81)/2)+IF((18-12*S81/$J$5)&gt;7.5,7.5,IF((18-12*S81/$J$5)&lt;0,0,(18-12*S81/$J$5)))</f>
        <v>0</v>
      </c>
      <c r="U81" s="43"/>
      <c r="V81" s="43"/>
      <c r="W81" s="43"/>
      <c r="X81" s="43"/>
      <c r="Y81" s="43"/>
      <c r="Z81" s="43"/>
      <c r="AA81" s="43"/>
      <c r="AB81" s="43"/>
      <c r="AC81" s="43"/>
      <c r="AD81" s="43"/>
    </row>
    <row r="82" spans="1:30" ht="12.75" hidden="1" customHeight="1">
      <c r="A82" s="56">
        <f t="shared" si="2"/>
        <v>1</v>
      </c>
      <c r="B82" s="110"/>
      <c r="C82" s="58"/>
      <c r="D82" s="58"/>
      <c r="E82" s="58"/>
      <c r="F82" s="58"/>
      <c r="G82" s="58"/>
      <c r="H82" s="58"/>
      <c r="I82" s="60"/>
      <c r="J82" s="111"/>
      <c r="K82" s="81"/>
      <c r="L82" s="81"/>
      <c r="M82" s="82"/>
      <c r="N82" s="82"/>
      <c r="O82" s="78"/>
      <c r="P82" s="78"/>
      <c r="Q82" s="78" t="s">
        <v>1158</v>
      </c>
      <c r="R82" s="78" t="s">
        <v>1159</v>
      </c>
      <c r="S82" s="62">
        <v>9999</v>
      </c>
      <c r="T82" s="58">
        <f>(J82+K82+L82)+IF((VLOOKUP(Q82,MogulsDD!$A$1:$C$2000,3,FALSE)*(M82+O82)/2)&gt;3.75,3.75,VLOOKUP(Q82,MogulsDD!$A$1:$C$2000,3,FALSE)*(M82+O82)/2)+IF((VLOOKUP(R82,MogulsDD!$A$1:$C$2000,3,FALSE)*(N82+P82)/2)&gt;3.75,3.75,VLOOKUP(R82,MogulsDD!$A$1:$C$2000,3,FALSE)*(N82+P82)/2)+IF((18-12*S82/$J$5)&gt;7.5,7.5,IF((18-12*S82/$J$5)&lt;0,0,(18-12*S82/$J$5)))</f>
        <v>0</v>
      </c>
      <c r="U82" s="43"/>
      <c r="V82" s="43"/>
      <c r="W82" s="43"/>
      <c r="X82" s="43"/>
      <c r="Y82" s="43"/>
      <c r="Z82" s="43"/>
      <c r="AA82" s="43"/>
      <c r="AB82" s="43"/>
      <c r="AC82" s="43"/>
      <c r="AD82" s="43"/>
    </row>
    <row r="83" spans="1:30" ht="12.75" hidden="1" customHeight="1">
      <c r="A83" s="56">
        <f t="shared" si="2"/>
        <v>1</v>
      </c>
      <c r="B83" s="110"/>
      <c r="C83" s="58"/>
      <c r="D83" s="58"/>
      <c r="E83" s="58"/>
      <c r="F83" s="58"/>
      <c r="G83" s="58"/>
      <c r="H83" s="58"/>
      <c r="I83" s="60"/>
      <c r="J83" s="111"/>
      <c r="K83" s="81"/>
      <c r="L83" s="81"/>
      <c r="M83" s="82"/>
      <c r="N83" s="82"/>
      <c r="O83" s="78"/>
      <c r="P83" s="78"/>
      <c r="Q83" s="78" t="s">
        <v>1160</v>
      </c>
      <c r="R83" s="78" t="s">
        <v>1161</v>
      </c>
      <c r="S83" s="62">
        <v>9999</v>
      </c>
      <c r="T83" s="58">
        <f>(J83+K83+L83)+IF((VLOOKUP(Q83,MogulsDD!$A$1:$C$2000,3,FALSE)*(M83+O83)/2)&gt;3.75,3.75,VLOOKUP(Q83,MogulsDD!$A$1:$C$2000,3,FALSE)*(M83+O83)/2)+IF((VLOOKUP(R83,MogulsDD!$A$1:$C$2000,3,FALSE)*(N83+P83)/2)&gt;3.75,3.75,VLOOKUP(R83,MogulsDD!$A$1:$C$2000,3,FALSE)*(N83+P83)/2)+IF((18-12*S83/$J$5)&gt;7.5,7.5,IF((18-12*S83/$J$5)&lt;0,0,(18-12*S83/$J$5)))</f>
        <v>0</v>
      </c>
      <c r="U83" s="43"/>
      <c r="V83" s="43"/>
      <c r="W83" s="43"/>
      <c r="X83" s="43"/>
      <c r="Y83" s="43"/>
      <c r="Z83" s="43"/>
      <c r="AA83" s="43"/>
      <c r="AB83" s="43"/>
      <c r="AC83" s="43"/>
      <c r="AD83" s="43"/>
    </row>
    <row r="84" spans="1:30" ht="12.75" hidden="1" customHeight="1">
      <c r="A84" s="56">
        <f t="shared" si="2"/>
        <v>1</v>
      </c>
      <c r="B84" s="110"/>
      <c r="C84" s="58"/>
      <c r="D84" s="58"/>
      <c r="E84" s="58"/>
      <c r="F84" s="58"/>
      <c r="G84" s="58"/>
      <c r="H84" s="58"/>
      <c r="I84" s="60"/>
      <c r="J84" s="111"/>
      <c r="K84" s="81"/>
      <c r="L84" s="81"/>
      <c r="M84" s="82"/>
      <c r="N84" s="82"/>
      <c r="O84" s="78"/>
      <c r="P84" s="78"/>
      <c r="Q84" s="78" t="s">
        <v>1162</v>
      </c>
      <c r="R84" s="78" t="s">
        <v>1163</v>
      </c>
      <c r="S84" s="62">
        <v>9999</v>
      </c>
      <c r="T84" s="58">
        <f>(J84+K84+L84)+IF((VLOOKUP(Q84,MogulsDD!$A$1:$C$2000,3,FALSE)*(M84+O84)/2)&gt;3.75,3.75,VLOOKUP(Q84,MogulsDD!$A$1:$C$2000,3,FALSE)*(M84+O84)/2)+IF((VLOOKUP(R84,MogulsDD!$A$1:$C$2000,3,FALSE)*(N84+P84)/2)&gt;3.75,3.75,VLOOKUP(R84,MogulsDD!$A$1:$C$2000,3,FALSE)*(N84+P84)/2)+IF((18-12*S84/$J$5)&gt;7.5,7.5,IF((18-12*S84/$J$5)&lt;0,0,(18-12*S84/$J$5)))</f>
        <v>0</v>
      </c>
      <c r="U84" s="43"/>
      <c r="V84" s="43"/>
      <c r="W84" s="43"/>
      <c r="X84" s="43"/>
      <c r="Y84" s="43"/>
      <c r="Z84" s="43"/>
      <c r="AA84" s="43"/>
      <c r="AB84" s="43"/>
      <c r="AC84" s="43"/>
      <c r="AD84" s="43"/>
    </row>
    <row r="85" spans="1:30" ht="12.75" hidden="1" customHeight="1">
      <c r="A85" s="56">
        <f t="shared" si="2"/>
        <v>1</v>
      </c>
      <c r="B85" s="110"/>
      <c r="C85" s="58"/>
      <c r="D85" s="58"/>
      <c r="E85" s="58"/>
      <c r="F85" s="58"/>
      <c r="G85" s="58"/>
      <c r="H85" s="58"/>
      <c r="I85" s="60"/>
      <c r="J85" s="111"/>
      <c r="K85" s="81"/>
      <c r="L85" s="81"/>
      <c r="M85" s="82"/>
      <c r="N85" s="82"/>
      <c r="O85" s="78"/>
      <c r="P85" s="78"/>
      <c r="Q85" s="78" t="s">
        <v>1164</v>
      </c>
      <c r="R85" s="78" t="s">
        <v>1165</v>
      </c>
      <c r="S85" s="62">
        <v>9999</v>
      </c>
      <c r="T85" s="58">
        <f>(J85+K85+L85)+IF((VLOOKUP(Q85,MogulsDD!$A$1:$C$2000,3,FALSE)*(M85+O85)/2)&gt;3.75,3.75,VLOOKUP(Q85,MogulsDD!$A$1:$C$2000,3,FALSE)*(M85+O85)/2)+IF((VLOOKUP(R85,MogulsDD!$A$1:$C$2000,3,FALSE)*(N85+P85)/2)&gt;3.75,3.75,VLOOKUP(R85,MogulsDD!$A$1:$C$2000,3,FALSE)*(N85+P85)/2)+IF((18-12*S85/$J$5)&gt;7.5,7.5,IF((18-12*S85/$J$5)&lt;0,0,(18-12*S85/$J$5)))</f>
        <v>0</v>
      </c>
      <c r="U85" s="43"/>
      <c r="V85" s="43"/>
      <c r="W85" s="43"/>
      <c r="X85" s="43"/>
      <c r="Y85" s="43"/>
      <c r="Z85" s="43"/>
      <c r="AA85" s="43"/>
      <c r="AB85" s="43"/>
      <c r="AC85" s="43"/>
      <c r="AD85" s="43"/>
    </row>
    <row r="86" spans="1:30" ht="12.75" hidden="1" customHeight="1">
      <c r="A86" s="56">
        <f t="shared" si="2"/>
        <v>1</v>
      </c>
      <c r="B86" s="110"/>
      <c r="C86" s="58"/>
      <c r="D86" s="58"/>
      <c r="E86" s="58"/>
      <c r="F86" s="58"/>
      <c r="G86" s="58"/>
      <c r="H86" s="58"/>
      <c r="I86" s="60"/>
      <c r="J86" s="111"/>
      <c r="K86" s="81"/>
      <c r="L86" s="81"/>
      <c r="M86" s="82"/>
      <c r="N86" s="82"/>
      <c r="O86" s="78"/>
      <c r="P86" s="78"/>
      <c r="Q86" s="78" t="s">
        <v>1166</v>
      </c>
      <c r="R86" s="78" t="s">
        <v>1167</v>
      </c>
      <c r="S86" s="62">
        <v>9999</v>
      </c>
      <c r="T86" s="58">
        <f>(J86+K86+L86)+IF((VLOOKUP(Q86,MogulsDD!$A$1:$C$2000,3,FALSE)*(M86+O86)/2)&gt;3.75,3.75,VLOOKUP(Q86,MogulsDD!$A$1:$C$2000,3,FALSE)*(M86+O86)/2)+IF((VLOOKUP(R86,MogulsDD!$A$1:$C$2000,3,FALSE)*(N86+P86)/2)&gt;3.75,3.75,VLOOKUP(R86,MogulsDD!$A$1:$C$2000,3,FALSE)*(N86+P86)/2)+IF((18-12*S86/$J$5)&gt;7.5,7.5,IF((18-12*S86/$J$5)&lt;0,0,(18-12*S86/$J$5)))</f>
        <v>0</v>
      </c>
      <c r="U86" s="43"/>
      <c r="V86" s="43"/>
      <c r="W86" s="43"/>
      <c r="X86" s="43"/>
      <c r="Y86" s="43"/>
      <c r="Z86" s="43"/>
      <c r="AA86" s="43"/>
      <c r="AB86" s="43"/>
      <c r="AC86" s="43"/>
      <c r="AD86" s="43"/>
    </row>
    <row r="87" spans="1:30" ht="12.75" hidden="1" customHeight="1">
      <c r="A87" s="56">
        <f t="shared" si="2"/>
        <v>1</v>
      </c>
      <c r="B87" s="110"/>
      <c r="C87" s="58"/>
      <c r="D87" s="58"/>
      <c r="E87" s="58"/>
      <c r="F87" s="58"/>
      <c r="G87" s="58"/>
      <c r="H87" s="58"/>
      <c r="I87" s="60"/>
      <c r="J87" s="111"/>
      <c r="K87" s="81"/>
      <c r="L87" s="81"/>
      <c r="M87" s="82"/>
      <c r="N87" s="82"/>
      <c r="O87" s="78"/>
      <c r="P87" s="78"/>
      <c r="Q87" s="78" t="s">
        <v>1168</v>
      </c>
      <c r="R87" s="78" t="s">
        <v>1169</v>
      </c>
      <c r="S87" s="62">
        <v>9999</v>
      </c>
      <c r="T87" s="58">
        <f>(J87+K87+L87)+IF((VLOOKUP(Q87,MogulsDD!$A$1:$C$2000,3,FALSE)*(M87+O87)/2)&gt;3.75,3.75,VLOOKUP(Q87,MogulsDD!$A$1:$C$2000,3,FALSE)*(M87+O87)/2)+IF((VLOOKUP(R87,MogulsDD!$A$1:$C$2000,3,FALSE)*(N87+P87)/2)&gt;3.75,3.75,VLOOKUP(R87,MogulsDD!$A$1:$C$2000,3,FALSE)*(N87+P87)/2)+IF((18-12*S87/$J$5)&gt;7.5,7.5,IF((18-12*S87/$J$5)&lt;0,0,(18-12*S87/$J$5)))</f>
        <v>0</v>
      </c>
      <c r="U87" s="43"/>
      <c r="V87" s="43"/>
      <c r="W87" s="43"/>
      <c r="X87" s="43"/>
      <c r="Y87" s="43"/>
      <c r="Z87" s="43"/>
      <c r="AA87" s="43"/>
      <c r="AB87" s="43"/>
      <c r="AC87" s="43"/>
      <c r="AD87" s="43"/>
    </row>
    <row r="88" spans="1:30" ht="12.75" hidden="1" customHeight="1">
      <c r="A88" s="56">
        <f t="shared" si="2"/>
        <v>1</v>
      </c>
      <c r="B88" s="110"/>
      <c r="C88" s="58"/>
      <c r="D88" s="58"/>
      <c r="E88" s="58"/>
      <c r="F88" s="58"/>
      <c r="G88" s="58"/>
      <c r="H88" s="58"/>
      <c r="I88" s="60"/>
      <c r="J88" s="111"/>
      <c r="K88" s="81"/>
      <c r="L88" s="81"/>
      <c r="M88" s="82"/>
      <c r="N88" s="82"/>
      <c r="O88" s="78"/>
      <c r="P88" s="78"/>
      <c r="Q88" s="78" t="s">
        <v>1170</v>
      </c>
      <c r="R88" s="78" t="s">
        <v>1171</v>
      </c>
      <c r="S88" s="62">
        <v>9999</v>
      </c>
      <c r="T88" s="58">
        <f>(J88+K88+L88)+IF((VLOOKUP(Q88,MogulsDD!$A$1:$C$2000,3,FALSE)*(M88+O88)/2)&gt;3.75,3.75,VLOOKUP(Q88,MogulsDD!$A$1:$C$2000,3,FALSE)*(M88+O88)/2)+IF((VLOOKUP(R88,MogulsDD!$A$1:$C$2000,3,FALSE)*(N88+P88)/2)&gt;3.75,3.75,VLOOKUP(R88,MogulsDD!$A$1:$C$2000,3,FALSE)*(N88+P88)/2)+IF((18-12*S88/$J$5)&gt;7.5,7.5,IF((18-12*S88/$J$5)&lt;0,0,(18-12*S88/$J$5)))</f>
        <v>0</v>
      </c>
      <c r="U88" s="43"/>
      <c r="V88" s="43"/>
      <c r="W88" s="43"/>
      <c r="X88" s="43"/>
      <c r="Y88" s="43"/>
      <c r="Z88" s="43"/>
      <c r="AA88" s="43"/>
      <c r="AB88" s="43"/>
      <c r="AC88" s="43"/>
      <c r="AD88" s="43"/>
    </row>
    <row r="89" spans="1:30" ht="12.75" hidden="1" customHeight="1">
      <c r="A89" s="56">
        <f t="shared" si="2"/>
        <v>1</v>
      </c>
      <c r="B89" s="110"/>
      <c r="C89" s="58"/>
      <c r="D89" s="58"/>
      <c r="E89" s="58"/>
      <c r="F89" s="58"/>
      <c r="G89" s="58"/>
      <c r="H89" s="58"/>
      <c r="I89" s="60"/>
      <c r="J89" s="111"/>
      <c r="K89" s="81"/>
      <c r="L89" s="81"/>
      <c r="M89" s="82"/>
      <c r="N89" s="82"/>
      <c r="O89" s="78"/>
      <c r="P89" s="78"/>
      <c r="Q89" s="78" t="s">
        <v>1172</v>
      </c>
      <c r="R89" s="78" t="s">
        <v>1173</v>
      </c>
      <c r="S89" s="62">
        <v>9999</v>
      </c>
      <c r="T89" s="58">
        <f>(J89+K89+L89)+IF((VLOOKUP(Q89,MogulsDD!$A$1:$C$2000,3,FALSE)*(M89+O89)/2)&gt;3.75,3.75,VLOOKUP(Q89,MogulsDD!$A$1:$C$2000,3,FALSE)*(M89+O89)/2)+IF((VLOOKUP(R89,MogulsDD!$A$1:$C$2000,3,FALSE)*(N89+P89)/2)&gt;3.75,3.75,VLOOKUP(R89,MogulsDD!$A$1:$C$2000,3,FALSE)*(N89+P89)/2)+IF((18-12*S89/$J$5)&gt;7.5,7.5,IF((18-12*S89/$J$5)&lt;0,0,(18-12*S89/$J$5)))</f>
        <v>0</v>
      </c>
      <c r="U89" s="43"/>
      <c r="V89" s="43"/>
      <c r="W89" s="43"/>
      <c r="X89" s="43"/>
      <c r="Y89" s="43"/>
      <c r="Z89" s="43"/>
      <c r="AA89" s="43"/>
      <c r="AB89" s="43"/>
      <c r="AC89" s="43"/>
      <c r="AD89" s="43"/>
    </row>
    <row r="90" spans="1:30" ht="12.75" hidden="1" customHeight="1">
      <c r="A90" s="56">
        <f t="shared" si="2"/>
        <v>1</v>
      </c>
      <c r="B90" s="110"/>
      <c r="C90" s="58"/>
      <c r="D90" s="58"/>
      <c r="E90" s="58"/>
      <c r="F90" s="58"/>
      <c r="G90" s="58"/>
      <c r="H90" s="58"/>
      <c r="I90" s="60"/>
      <c r="J90" s="111"/>
      <c r="K90" s="81"/>
      <c r="L90" s="81"/>
      <c r="M90" s="82"/>
      <c r="N90" s="82"/>
      <c r="O90" s="78"/>
      <c r="P90" s="78"/>
      <c r="Q90" s="78" t="s">
        <v>1174</v>
      </c>
      <c r="R90" s="78" t="s">
        <v>1175</v>
      </c>
      <c r="S90" s="62">
        <v>9999</v>
      </c>
      <c r="T90" s="58">
        <f>(J90+K90+L90)+IF((VLOOKUP(Q90,MogulsDD!$A$1:$C$2000,3,FALSE)*(M90+O90)/2)&gt;3.75,3.75,VLOOKUP(Q90,MogulsDD!$A$1:$C$2000,3,FALSE)*(M90+O90)/2)+IF((VLOOKUP(R90,MogulsDD!$A$1:$C$2000,3,FALSE)*(N90+P90)/2)&gt;3.75,3.75,VLOOKUP(R90,MogulsDD!$A$1:$C$2000,3,FALSE)*(N90+P90)/2)+IF((18-12*S90/$J$5)&gt;7.5,7.5,IF((18-12*S90/$J$5)&lt;0,0,(18-12*S90/$J$5)))</f>
        <v>0</v>
      </c>
      <c r="U90" s="43"/>
      <c r="V90" s="43"/>
      <c r="W90" s="43"/>
      <c r="X90" s="43"/>
      <c r="Y90" s="43"/>
      <c r="Z90" s="43"/>
      <c r="AA90" s="43"/>
      <c r="AB90" s="43"/>
      <c r="AC90" s="43"/>
      <c r="AD90" s="43"/>
    </row>
    <row r="91" spans="1:30" ht="12.75" hidden="1" customHeight="1">
      <c r="A91" s="56">
        <f t="shared" si="2"/>
        <v>1</v>
      </c>
      <c r="B91" s="110"/>
      <c r="C91" s="58"/>
      <c r="D91" s="58"/>
      <c r="E91" s="58"/>
      <c r="F91" s="58"/>
      <c r="G91" s="58"/>
      <c r="H91" s="58"/>
      <c r="I91" s="60"/>
      <c r="J91" s="111"/>
      <c r="K91" s="81"/>
      <c r="L91" s="81"/>
      <c r="M91" s="82"/>
      <c r="N91" s="82"/>
      <c r="O91" s="78"/>
      <c r="P91" s="78"/>
      <c r="Q91" s="78" t="s">
        <v>1176</v>
      </c>
      <c r="R91" s="78" t="s">
        <v>1177</v>
      </c>
      <c r="S91" s="62">
        <v>9999</v>
      </c>
      <c r="T91" s="58">
        <f>(J91+K91+L91)+IF((VLOOKUP(Q91,MogulsDD!$A$1:$C$2000,3,FALSE)*(M91+O91)/2)&gt;3.75,3.75,VLOOKUP(Q91,MogulsDD!$A$1:$C$2000,3,FALSE)*(M91+O91)/2)+IF((VLOOKUP(R91,MogulsDD!$A$1:$C$2000,3,FALSE)*(N91+P91)/2)&gt;3.75,3.75,VLOOKUP(R91,MogulsDD!$A$1:$C$2000,3,FALSE)*(N91+P91)/2)+IF((18-12*S91/$J$5)&gt;7.5,7.5,IF((18-12*S91/$J$5)&lt;0,0,(18-12*S91/$J$5)))</f>
        <v>0</v>
      </c>
      <c r="U91" s="43"/>
      <c r="V91" s="43"/>
      <c r="W91" s="43"/>
      <c r="X91" s="43"/>
      <c r="Y91" s="43"/>
      <c r="Z91" s="43"/>
      <c r="AA91" s="43"/>
      <c r="AB91" s="43"/>
      <c r="AC91" s="43"/>
      <c r="AD91" s="43"/>
    </row>
    <row r="92" spans="1:30" ht="12.75" hidden="1" customHeight="1">
      <c r="A92" s="56">
        <f t="shared" si="2"/>
        <v>1</v>
      </c>
      <c r="B92" s="110"/>
      <c r="C92" s="58"/>
      <c r="D92" s="58"/>
      <c r="E92" s="58"/>
      <c r="F92" s="58"/>
      <c r="G92" s="58"/>
      <c r="H92" s="58"/>
      <c r="I92" s="60"/>
      <c r="J92" s="111"/>
      <c r="K92" s="81"/>
      <c r="L92" s="81"/>
      <c r="M92" s="82"/>
      <c r="N92" s="82"/>
      <c r="O92" s="78"/>
      <c r="P92" s="78"/>
      <c r="Q92" s="78" t="s">
        <v>1178</v>
      </c>
      <c r="R92" s="78" t="s">
        <v>1179</v>
      </c>
      <c r="S92" s="62">
        <v>9999</v>
      </c>
      <c r="T92" s="58">
        <f>(J92+K92+L92)+IF((VLOOKUP(Q92,MogulsDD!$A$1:$C$2000,3,FALSE)*(M92+O92)/2)&gt;3.75,3.75,VLOOKUP(Q92,MogulsDD!$A$1:$C$2000,3,FALSE)*(M92+O92)/2)+IF((VLOOKUP(R92,MogulsDD!$A$1:$C$2000,3,FALSE)*(N92+P92)/2)&gt;3.75,3.75,VLOOKUP(R92,MogulsDD!$A$1:$C$2000,3,FALSE)*(N92+P92)/2)+IF((18-12*S92/$J$5)&gt;7.5,7.5,IF((18-12*S92/$J$5)&lt;0,0,(18-12*S92/$J$5)))</f>
        <v>0</v>
      </c>
      <c r="U92" s="43"/>
      <c r="V92" s="43"/>
      <c r="W92" s="43"/>
      <c r="X92" s="43"/>
      <c r="Y92" s="43"/>
      <c r="Z92" s="43"/>
      <c r="AA92" s="43"/>
      <c r="AB92" s="43"/>
      <c r="AC92" s="43"/>
      <c r="AD92" s="43"/>
    </row>
    <row r="93" spans="1:30" ht="12.75" hidden="1" customHeight="1">
      <c r="A93" s="56">
        <f t="shared" si="2"/>
        <v>1</v>
      </c>
      <c r="B93" s="110"/>
      <c r="C93" s="58"/>
      <c r="D93" s="58"/>
      <c r="E93" s="58"/>
      <c r="F93" s="58"/>
      <c r="G93" s="58"/>
      <c r="H93" s="58"/>
      <c r="I93" s="60"/>
      <c r="J93" s="111"/>
      <c r="K93" s="81"/>
      <c r="L93" s="81"/>
      <c r="M93" s="82"/>
      <c r="N93" s="82"/>
      <c r="O93" s="78"/>
      <c r="P93" s="78"/>
      <c r="Q93" s="78" t="s">
        <v>1180</v>
      </c>
      <c r="R93" s="78" t="s">
        <v>1181</v>
      </c>
      <c r="S93" s="62">
        <v>9999</v>
      </c>
      <c r="T93" s="58">
        <f>(J93+K93+L93)+IF((VLOOKUP(Q93,MogulsDD!$A$1:$C$2000,3,FALSE)*(M93+O93)/2)&gt;3.75,3.75,VLOOKUP(Q93,MogulsDD!$A$1:$C$2000,3,FALSE)*(M93+O93)/2)+IF((VLOOKUP(R93,MogulsDD!$A$1:$C$2000,3,FALSE)*(N93+P93)/2)&gt;3.75,3.75,VLOOKUP(R93,MogulsDD!$A$1:$C$2000,3,FALSE)*(N93+P93)/2)+IF((18-12*S93/$J$5)&gt;7.5,7.5,IF((18-12*S93/$J$5)&lt;0,0,(18-12*S93/$J$5)))</f>
        <v>0</v>
      </c>
      <c r="U93" s="43"/>
      <c r="V93" s="43"/>
      <c r="W93" s="43"/>
      <c r="X93" s="43"/>
      <c r="Y93" s="43"/>
      <c r="Z93" s="43"/>
      <c r="AA93" s="43"/>
      <c r="AB93" s="43"/>
      <c r="AC93" s="43"/>
      <c r="AD93" s="43"/>
    </row>
    <row r="94" spans="1:30" ht="12.75" hidden="1" customHeight="1">
      <c r="A94" s="56">
        <f t="shared" si="2"/>
        <v>1</v>
      </c>
      <c r="B94" s="110"/>
      <c r="C94" s="58"/>
      <c r="D94" s="58"/>
      <c r="E94" s="58"/>
      <c r="F94" s="58"/>
      <c r="G94" s="58"/>
      <c r="H94" s="58"/>
      <c r="I94" s="60"/>
      <c r="J94" s="111"/>
      <c r="K94" s="81"/>
      <c r="L94" s="81"/>
      <c r="M94" s="82"/>
      <c r="N94" s="82"/>
      <c r="O94" s="78"/>
      <c r="P94" s="78"/>
      <c r="Q94" s="78" t="s">
        <v>1182</v>
      </c>
      <c r="R94" s="78" t="s">
        <v>1183</v>
      </c>
      <c r="S94" s="62">
        <v>9999</v>
      </c>
      <c r="T94" s="58">
        <f>(J94+K94+L94)+IF((VLOOKUP(Q94,MogulsDD!$A$1:$C$2000,3,FALSE)*(M94+O94)/2)&gt;3.75,3.75,VLOOKUP(Q94,MogulsDD!$A$1:$C$2000,3,FALSE)*(M94+O94)/2)+IF((VLOOKUP(R94,MogulsDD!$A$1:$C$2000,3,FALSE)*(N94+P94)/2)&gt;3.75,3.75,VLOOKUP(R94,MogulsDD!$A$1:$C$2000,3,FALSE)*(N94+P94)/2)+IF((18-12*S94/$J$5)&gt;7.5,7.5,IF((18-12*S94/$J$5)&lt;0,0,(18-12*S94/$J$5)))</f>
        <v>0</v>
      </c>
      <c r="U94" s="43"/>
      <c r="V94" s="43"/>
      <c r="W94" s="43"/>
      <c r="X94" s="43"/>
      <c r="Y94" s="43"/>
      <c r="Z94" s="43"/>
      <c r="AA94" s="43"/>
      <c r="AB94" s="43"/>
      <c r="AC94" s="43"/>
      <c r="AD94" s="43"/>
    </row>
    <row r="95" spans="1:30" ht="12.75" hidden="1" customHeight="1">
      <c r="A95" s="56">
        <f t="shared" si="2"/>
        <v>1</v>
      </c>
      <c r="B95" s="110"/>
      <c r="C95" s="58"/>
      <c r="D95" s="58"/>
      <c r="E95" s="58"/>
      <c r="F95" s="58"/>
      <c r="G95" s="58"/>
      <c r="H95" s="58"/>
      <c r="I95" s="60"/>
      <c r="J95" s="111"/>
      <c r="K95" s="81"/>
      <c r="L95" s="81"/>
      <c r="M95" s="82"/>
      <c r="N95" s="82"/>
      <c r="O95" s="78"/>
      <c r="P95" s="78"/>
      <c r="Q95" s="78" t="s">
        <v>1184</v>
      </c>
      <c r="R95" s="78" t="s">
        <v>1185</v>
      </c>
      <c r="S95" s="62">
        <v>9999</v>
      </c>
      <c r="T95" s="58">
        <f>(J95+K95+L95)+IF((VLOOKUP(Q95,MogulsDD!$A$1:$C$2000,3,FALSE)*(M95+O95)/2)&gt;3.75,3.75,VLOOKUP(Q95,MogulsDD!$A$1:$C$2000,3,FALSE)*(M95+O95)/2)+IF((VLOOKUP(R95,MogulsDD!$A$1:$C$2000,3,FALSE)*(N95+P95)/2)&gt;3.75,3.75,VLOOKUP(R95,MogulsDD!$A$1:$C$2000,3,FALSE)*(N95+P95)/2)+IF((18-12*S95/$J$5)&gt;7.5,7.5,IF((18-12*S95/$J$5)&lt;0,0,(18-12*S95/$J$5)))</f>
        <v>0</v>
      </c>
      <c r="U95" s="43"/>
      <c r="V95" s="43"/>
      <c r="W95" s="43"/>
      <c r="X95" s="43"/>
      <c r="Y95" s="43"/>
      <c r="Z95" s="43"/>
      <c r="AA95" s="43"/>
      <c r="AB95" s="43"/>
      <c r="AC95" s="43"/>
      <c r="AD95" s="43"/>
    </row>
    <row r="96" spans="1:30" ht="12.75" hidden="1" customHeight="1">
      <c r="A96" s="56">
        <f t="shared" si="2"/>
        <v>1</v>
      </c>
      <c r="B96" s="110"/>
      <c r="C96" s="58"/>
      <c r="D96" s="58"/>
      <c r="E96" s="58"/>
      <c r="F96" s="58"/>
      <c r="G96" s="58"/>
      <c r="H96" s="58"/>
      <c r="I96" s="60"/>
      <c r="J96" s="111"/>
      <c r="K96" s="81"/>
      <c r="L96" s="81"/>
      <c r="M96" s="82"/>
      <c r="N96" s="82"/>
      <c r="O96" s="78"/>
      <c r="P96" s="78"/>
      <c r="Q96" s="78" t="s">
        <v>1186</v>
      </c>
      <c r="R96" s="78" t="s">
        <v>1187</v>
      </c>
      <c r="S96" s="62">
        <v>9999</v>
      </c>
      <c r="T96" s="58">
        <f>(J96+K96+L96)+IF((VLOOKUP(Q96,MogulsDD!$A$1:$C$2000,3,FALSE)*(M96+O96)/2)&gt;3.75,3.75,VLOOKUP(Q96,MogulsDD!$A$1:$C$2000,3,FALSE)*(M96+O96)/2)+IF((VLOOKUP(R96,MogulsDD!$A$1:$C$2000,3,FALSE)*(N96+P96)/2)&gt;3.75,3.75,VLOOKUP(R96,MogulsDD!$A$1:$C$2000,3,FALSE)*(N96+P96)/2)+IF((18-12*S96/$J$5)&gt;7.5,7.5,IF((18-12*S96/$J$5)&lt;0,0,(18-12*S96/$J$5)))</f>
        <v>0</v>
      </c>
      <c r="U96" s="43"/>
      <c r="V96" s="43"/>
      <c r="W96" s="43"/>
      <c r="X96" s="43"/>
      <c r="Y96" s="43"/>
      <c r="Z96" s="43"/>
      <c r="AA96" s="43"/>
      <c r="AB96" s="43"/>
      <c r="AC96" s="43"/>
      <c r="AD96" s="43"/>
    </row>
    <row r="97" spans="1:30" ht="12.75" hidden="1" customHeight="1">
      <c r="A97" s="56">
        <f t="shared" si="2"/>
        <v>1</v>
      </c>
      <c r="B97" s="110"/>
      <c r="C97" s="58"/>
      <c r="D97" s="58"/>
      <c r="E97" s="58"/>
      <c r="F97" s="58"/>
      <c r="G97" s="58"/>
      <c r="H97" s="58"/>
      <c r="I97" s="60"/>
      <c r="J97" s="111"/>
      <c r="K97" s="81"/>
      <c r="L97" s="81"/>
      <c r="M97" s="82"/>
      <c r="N97" s="82"/>
      <c r="O97" s="78"/>
      <c r="P97" s="78"/>
      <c r="Q97" s="78" t="s">
        <v>1188</v>
      </c>
      <c r="R97" s="78" t="s">
        <v>1189</v>
      </c>
      <c r="S97" s="62">
        <v>9999</v>
      </c>
      <c r="T97" s="58">
        <f>(J97+K97+L97)+IF((VLOOKUP(Q97,MogulsDD!$A$1:$C$2000,3,FALSE)*(M97+O97)/2)&gt;3.75,3.75,VLOOKUP(Q97,MogulsDD!$A$1:$C$2000,3,FALSE)*(M97+O97)/2)+IF((VLOOKUP(R97,MogulsDD!$A$1:$C$2000,3,FALSE)*(N97+P97)/2)&gt;3.75,3.75,VLOOKUP(R97,MogulsDD!$A$1:$C$2000,3,FALSE)*(N97+P97)/2)+IF((18-12*S97/$J$5)&gt;7.5,7.5,IF((18-12*S97/$J$5)&lt;0,0,(18-12*S97/$J$5)))</f>
        <v>0</v>
      </c>
      <c r="U97" s="43"/>
      <c r="V97" s="43"/>
      <c r="W97" s="43"/>
      <c r="X97" s="43"/>
      <c r="Y97" s="43"/>
      <c r="Z97" s="43"/>
      <c r="AA97" s="43"/>
      <c r="AB97" s="43"/>
      <c r="AC97" s="43"/>
      <c r="AD97" s="43"/>
    </row>
    <row r="98" spans="1:30" ht="12.75" hidden="1" customHeight="1">
      <c r="A98" s="56">
        <f t="shared" si="2"/>
        <v>1</v>
      </c>
      <c r="B98" s="110"/>
      <c r="C98" s="58"/>
      <c r="D98" s="58"/>
      <c r="E98" s="58"/>
      <c r="F98" s="58"/>
      <c r="G98" s="58"/>
      <c r="H98" s="58"/>
      <c r="I98" s="60"/>
      <c r="J98" s="111"/>
      <c r="K98" s="81"/>
      <c r="L98" s="81"/>
      <c r="M98" s="82"/>
      <c r="N98" s="82"/>
      <c r="O98" s="78"/>
      <c r="P98" s="78"/>
      <c r="Q98" s="78" t="s">
        <v>1190</v>
      </c>
      <c r="R98" s="78" t="s">
        <v>1191</v>
      </c>
      <c r="S98" s="62">
        <v>9999</v>
      </c>
      <c r="T98" s="58">
        <f>(J98+K98+L98)+IF((VLOOKUP(Q98,MogulsDD!$A$1:$C$2000,3,FALSE)*(M98+O98)/2)&gt;3.75,3.75,VLOOKUP(Q98,MogulsDD!$A$1:$C$2000,3,FALSE)*(M98+O98)/2)+IF((VLOOKUP(R98,MogulsDD!$A$1:$C$2000,3,FALSE)*(N98+P98)/2)&gt;3.75,3.75,VLOOKUP(R98,MogulsDD!$A$1:$C$2000,3,FALSE)*(N98+P98)/2)+IF((18-12*S98/$J$5)&gt;7.5,7.5,IF((18-12*S98/$J$5)&lt;0,0,(18-12*S98/$J$5)))</f>
        <v>0</v>
      </c>
      <c r="U98" s="43"/>
      <c r="V98" s="43"/>
      <c r="W98" s="43"/>
      <c r="X98" s="43"/>
      <c r="Y98" s="43"/>
      <c r="Z98" s="43"/>
      <c r="AA98" s="43"/>
      <c r="AB98" s="43"/>
      <c r="AC98" s="43"/>
      <c r="AD98" s="43"/>
    </row>
    <row r="99" spans="1:30" ht="12.75" hidden="1" customHeight="1">
      <c r="A99" s="56">
        <f t="shared" si="2"/>
        <v>1</v>
      </c>
      <c r="B99" s="110"/>
      <c r="C99" s="58"/>
      <c r="D99" s="58"/>
      <c r="E99" s="58"/>
      <c r="F99" s="58"/>
      <c r="G99" s="58"/>
      <c r="H99" s="58"/>
      <c r="I99" s="60"/>
      <c r="J99" s="111"/>
      <c r="K99" s="81"/>
      <c r="L99" s="81"/>
      <c r="M99" s="82"/>
      <c r="N99" s="82"/>
      <c r="O99" s="78"/>
      <c r="P99" s="78"/>
      <c r="Q99" s="78" t="s">
        <v>1192</v>
      </c>
      <c r="R99" s="78" t="s">
        <v>1193</v>
      </c>
      <c r="S99" s="62">
        <v>9999</v>
      </c>
      <c r="T99" s="58">
        <f>(J99+K99+L99)+IF((VLOOKUP(Q99,MogulsDD!$A$1:$C$2000,3,FALSE)*(M99+O99)/2)&gt;3.75,3.75,VLOOKUP(Q99,MogulsDD!$A$1:$C$2000,3,FALSE)*(M99+O99)/2)+IF((VLOOKUP(R99,MogulsDD!$A$1:$C$2000,3,FALSE)*(N99+P99)/2)&gt;3.75,3.75,VLOOKUP(R99,MogulsDD!$A$1:$C$2000,3,FALSE)*(N99+P99)/2)+IF((18-12*S99/$J$5)&gt;7.5,7.5,IF((18-12*S99/$J$5)&lt;0,0,(18-12*S99/$J$5)))</f>
        <v>0</v>
      </c>
      <c r="U99" s="43"/>
      <c r="V99" s="43"/>
      <c r="W99" s="43"/>
      <c r="X99" s="43"/>
      <c r="Y99" s="43"/>
      <c r="Z99" s="43"/>
      <c r="AA99" s="43"/>
      <c r="AB99" s="43"/>
      <c r="AC99" s="43"/>
      <c r="AD99" s="43"/>
    </row>
    <row r="100" spans="1:30" ht="12.75" hidden="1" customHeight="1">
      <c r="A100" s="56">
        <f t="shared" si="2"/>
        <v>1</v>
      </c>
      <c r="B100" s="110"/>
      <c r="C100" s="58"/>
      <c r="D100" s="58"/>
      <c r="E100" s="58"/>
      <c r="F100" s="58"/>
      <c r="G100" s="58"/>
      <c r="H100" s="58"/>
      <c r="I100" s="60"/>
      <c r="J100" s="111"/>
      <c r="K100" s="81"/>
      <c r="L100" s="81"/>
      <c r="M100" s="82"/>
      <c r="N100" s="82"/>
      <c r="O100" s="78"/>
      <c r="P100" s="78"/>
      <c r="Q100" s="78" t="s">
        <v>1194</v>
      </c>
      <c r="R100" s="78" t="s">
        <v>1195</v>
      </c>
      <c r="S100" s="62">
        <v>9999</v>
      </c>
      <c r="T100" s="58">
        <f>(J100+K100+L100)+IF((VLOOKUP(Q100,MogulsDD!$A$1:$C$2000,3,FALSE)*(M100+O100)/2)&gt;3.75,3.75,VLOOKUP(Q100,MogulsDD!$A$1:$C$2000,3,FALSE)*(M100+O100)/2)+IF((VLOOKUP(R100,MogulsDD!$A$1:$C$2000,3,FALSE)*(N100+P100)/2)&gt;3.75,3.75,VLOOKUP(R100,MogulsDD!$A$1:$C$2000,3,FALSE)*(N100+P100)/2)+IF((18-12*S100/$J$5)&gt;7.5,7.5,IF((18-12*S100/$J$5)&lt;0,0,(18-12*S100/$J$5)))</f>
        <v>0</v>
      </c>
      <c r="U100" s="43"/>
      <c r="V100" s="43"/>
      <c r="W100" s="43"/>
      <c r="X100" s="43"/>
      <c r="Y100" s="43"/>
      <c r="Z100" s="43"/>
      <c r="AA100" s="43"/>
      <c r="AB100" s="43"/>
      <c r="AC100" s="43"/>
      <c r="AD100" s="43"/>
    </row>
    <row r="101" spans="1:30" ht="12.75" hidden="1" customHeight="1">
      <c r="A101" s="56">
        <f t="shared" si="2"/>
        <v>1</v>
      </c>
      <c r="B101" s="110"/>
      <c r="C101" s="58"/>
      <c r="D101" s="58"/>
      <c r="E101" s="58"/>
      <c r="F101" s="58"/>
      <c r="G101" s="58"/>
      <c r="H101" s="58"/>
      <c r="I101" s="60"/>
      <c r="J101" s="111"/>
      <c r="K101" s="81"/>
      <c r="L101" s="81"/>
      <c r="M101" s="82"/>
      <c r="N101" s="82"/>
      <c r="O101" s="78"/>
      <c r="P101" s="78"/>
      <c r="Q101" s="78" t="s">
        <v>1196</v>
      </c>
      <c r="R101" s="78" t="s">
        <v>1197</v>
      </c>
      <c r="S101" s="62">
        <v>9999</v>
      </c>
      <c r="T101" s="58">
        <f>(J101+K101+L101)+IF((VLOOKUP(Q101,MogulsDD!$A$1:$C$2000,3,FALSE)*(M101+O101)/2)&gt;3.75,3.75,VLOOKUP(Q101,MogulsDD!$A$1:$C$2000,3,FALSE)*(M101+O101)/2)+IF((VLOOKUP(R101,MogulsDD!$A$1:$C$2000,3,FALSE)*(N101+P101)/2)&gt;3.75,3.75,VLOOKUP(R101,MogulsDD!$A$1:$C$2000,3,FALSE)*(N101+P101)/2)+IF((18-12*S101/$J$5)&gt;7.5,7.5,IF((18-12*S101/$J$5)&lt;0,0,(18-12*S101/$J$5)))</f>
        <v>0</v>
      </c>
      <c r="U101" s="43"/>
      <c r="V101" s="43"/>
      <c r="W101" s="43"/>
      <c r="X101" s="43"/>
      <c r="Y101" s="43"/>
      <c r="Z101" s="43"/>
      <c r="AA101" s="43"/>
      <c r="AB101" s="43"/>
      <c r="AC101" s="43"/>
      <c r="AD101" s="43"/>
    </row>
    <row r="102" spans="1:30" ht="12.75" hidden="1" customHeight="1">
      <c r="A102" s="56">
        <f t="shared" si="2"/>
        <v>1</v>
      </c>
      <c r="B102" s="110"/>
      <c r="C102" s="58"/>
      <c r="D102" s="58"/>
      <c r="E102" s="58"/>
      <c r="F102" s="58"/>
      <c r="G102" s="58"/>
      <c r="H102" s="58"/>
      <c r="I102" s="60"/>
      <c r="J102" s="111"/>
      <c r="K102" s="81"/>
      <c r="L102" s="81"/>
      <c r="M102" s="82"/>
      <c r="N102" s="82"/>
      <c r="O102" s="78"/>
      <c r="P102" s="78"/>
      <c r="Q102" s="78" t="s">
        <v>1198</v>
      </c>
      <c r="R102" s="78" t="s">
        <v>1199</v>
      </c>
      <c r="S102" s="62">
        <v>9999</v>
      </c>
      <c r="T102" s="58">
        <f>(J102+K102+L102)+IF((VLOOKUP(Q102,MogulsDD!$A$1:$C$2000,3,FALSE)*(M102+O102)/2)&gt;3.75,3.75,VLOOKUP(Q102,MogulsDD!$A$1:$C$2000,3,FALSE)*(M102+O102)/2)+IF((VLOOKUP(R102,MogulsDD!$A$1:$C$2000,3,FALSE)*(N102+P102)/2)&gt;3.75,3.75,VLOOKUP(R102,MogulsDD!$A$1:$C$2000,3,FALSE)*(N102+P102)/2)+IF((18-12*S102/$J$5)&gt;7.5,7.5,IF((18-12*S102/$J$5)&lt;0,0,(18-12*S102/$J$5)))</f>
        <v>0</v>
      </c>
      <c r="U102" s="43"/>
      <c r="V102" s="43"/>
      <c r="W102" s="43"/>
      <c r="X102" s="43"/>
      <c r="Y102" s="43"/>
      <c r="Z102" s="43"/>
      <c r="AA102" s="43"/>
      <c r="AB102" s="43"/>
      <c r="AC102" s="43"/>
      <c r="AD102" s="43"/>
    </row>
    <row r="103" spans="1:30" ht="12.75" hidden="1" customHeight="1">
      <c r="A103" s="56">
        <f t="shared" si="2"/>
        <v>1</v>
      </c>
      <c r="B103" s="110"/>
      <c r="C103" s="58"/>
      <c r="D103" s="58"/>
      <c r="E103" s="58"/>
      <c r="F103" s="58"/>
      <c r="G103" s="58"/>
      <c r="H103" s="58"/>
      <c r="I103" s="60"/>
      <c r="J103" s="111"/>
      <c r="K103" s="81"/>
      <c r="L103" s="81"/>
      <c r="M103" s="82"/>
      <c r="N103" s="82"/>
      <c r="O103" s="78"/>
      <c r="P103" s="78"/>
      <c r="Q103" s="78" t="s">
        <v>1200</v>
      </c>
      <c r="R103" s="78" t="s">
        <v>1201</v>
      </c>
      <c r="S103" s="62">
        <v>9999</v>
      </c>
      <c r="T103" s="58">
        <f>(J103+K103+L103)+IF((VLOOKUP(Q103,MogulsDD!$A$1:$C$2000,3,FALSE)*(M103+O103)/2)&gt;3.75,3.75,VLOOKUP(Q103,MogulsDD!$A$1:$C$2000,3,FALSE)*(M103+O103)/2)+IF((VLOOKUP(R103,MogulsDD!$A$1:$C$2000,3,FALSE)*(N103+P103)/2)&gt;3.75,3.75,VLOOKUP(R103,MogulsDD!$A$1:$C$2000,3,FALSE)*(N103+P103)/2)+IF((18-12*S103/$J$5)&gt;7.5,7.5,IF((18-12*S103/$J$5)&lt;0,0,(18-12*S103/$J$5)))</f>
        <v>0</v>
      </c>
      <c r="U103" s="43"/>
      <c r="V103" s="43"/>
      <c r="W103" s="43"/>
      <c r="X103" s="43"/>
      <c r="Y103" s="43"/>
      <c r="Z103" s="43"/>
      <c r="AA103" s="43"/>
      <c r="AB103" s="43"/>
      <c r="AC103" s="43"/>
      <c r="AD103" s="43"/>
    </row>
    <row r="104" spans="1:30" ht="12.75" hidden="1" customHeight="1">
      <c r="A104" s="56">
        <f t="shared" si="2"/>
        <v>1</v>
      </c>
      <c r="B104" s="110"/>
      <c r="C104" s="58"/>
      <c r="D104" s="58"/>
      <c r="E104" s="58"/>
      <c r="F104" s="58"/>
      <c r="G104" s="58"/>
      <c r="H104" s="58"/>
      <c r="I104" s="60"/>
      <c r="J104" s="111"/>
      <c r="K104" s="81"/>
      <c r="L104" s="81"/>
      <c r="M104" s="82"/>
      <c r="N104" s="82"/>
      <c r="O104" s="78"/>
      <c r="P104" s="78"/>
      <c r="Q104" s="78" t="s">
        <v>1202</v>
      </c>
      <c r="R104" s="78" t="s">
        <v>1203</v>
      </c>
      <c r="S104" s="62">
        <v>9999</v>
      </c>
      <c r="T104" s="58">
        <f>(J104+K104+L104)+IF((VLOOKUP(Q104,MogulsDD!$A$1:$C$2000,3,FALSE)*(M104+O104)/2)&gt;3.75,3.75,VLOOKUP(Q104,MogulsDD!$A$1:$C$2000,3,FALSE)*(M104+O104)/2)+IF((VLOOKUP(R104,MogulsDD!$A$1:$C$2000,3,FALSE)*(N104+P104)/2)&gt;3.75,3.75,VLOOKUP(R104,MogulsDD!$A$1:$C$2000,3,FALSE)*(N104+P104)/2)+IF((18-12*S104/$J$5)&gt;7.5,7.5,IF((18-12*S104/$J$5)&lt;0,0,(18-12*S104/$J$5)))</f>
        <v>0</v>
      </c>
      <c r="U104" s="43"/>
      <c r="V104" s="43"/>
      <c r="W104" s="43"/>
      <c r="X104" s="43"/>
      <c r="Y104" s="43"/>
      <c r="Z104" s="43"/>
      <c r="AA104" s="43"/>
      <c r="AB104" s="43"/>
      <c r="AC104" s="43"/>
      <c r="AD104" s="43"/>
    </row>
    <row r="105" spans="1:30" ht="12.75" hidden="1" customHeight="1">
      <c r="A105" s="56">
        <f t="shared" ref="A105:A140" si="3">RANK(T105,$T$41:$T$140,0)</f>
        <v>1</v>
      </c>
      <c r="B105" s="110"/>
      <c r="C105" s="58"/>
      <c r="D105" s="58"/>
      <c r="E105" s="58"/>
      <c r="F105" s="58"/>
      <c r="G105" s="58"/>
      <c r="H105" s="58"/>
      <c r="I105" s="60"/>
      <c r="J105" s="111"/>
      <c r="K105" s="81"/>
      <c r="L105" s="81"/>
      <c r="M105" s="82"/>
      <c r="N105" s="82"/>
      <c r="O105" s="78"/>
      <c r="P105" s="78"/>
      <c r="Q105" s="78" t="s">
        <v>1204</v>
      </c>
      <c r="R105" s="78" t="s">
        <v>1205</v>
      </c>
      <c r="S105" s="62">
        <v>9999</v>
      </c>
      <c r="T105" s="58">
        <f>(J105+K105+L105)+IF((VLOOKUP(Q105,MogulsDD!$A$1:$C$2000,3,FALSE)*(M105+O105)/2)&gt;3.75,3.75,VLOOKUP(Q105,MogulsDD!$A$1:$C$2000,3,FALSE)*(M105+O105)/2)+IF((VLOOKUP(R105,MogulsDD!$A$1:$C$2000,3,FALSE)*(N105+P105)/2)&gt;3.75,3.75,VLOOKUP(R105,MogulsDD!$A$1:$C$2000,3,FALSE)*(N105+P105)/2)+IF((18-12*S105/$J$5)&gt;7.5,7.5,IF((18-12*S105/$J$5)&lt;0,0,(18-12*S105/$J$5)))</f>
        <v>0</v>
      </c>
      <c r="U105" s="43"/>
      <c r="V105" s="43"/>
      <c r="W105" s="43"/>
      <c r="X105" s="43"/>
      <c r="Y105" s="43"/>
      <c r="Z105" s="43"/>
      <c r="AA105" s="43"/>
      <c r="AB105" s="43"/>
      <c r="AC105" s="43"/>
      <c r="AD105" s="43"/>
    </row>
    <row r="106" spans="1:30" ht="12.75" hidden="1" customHeight="1">
      <c r="A106" s="56">
        <f t="shared" si="3"/>
        <v>1</v>
      </c>
      <c r="B106" s="110"/>
      <c r="C106" s="58"/>
      <c r="D106" s="58"/>
      <c r="E106" s="58"/>
      <c r="F106" s="58"/>
      <c r="G106" s="58"/>
      <c r="H106" s="58"/>
      <c r="I106" s="60"/>
      <c r="J106" s="111"/>
      <c r="K106" s="81"/>
      <c r="L106" s="81"/>
      <c r="M106" s="82"/>
      <c r="N106" s="82"/>
      <c r="O106" s="78"/>
      <c r="P106" s="78"/>
      <c r="Q106" s="78" t="s">
        <v>1206</v>
      </c>
      <c r="R106" s="78" t="s">
        <v>1207</v>
      </c>
      <c r="S106" s="62">
        <v>9999</v>
      </c>
      <c r="T106" s="58">
        <f>(J106+K106+L106)+IF((VLOOKUP(Q106,MogulsDD!$A$1:$C$2000,3,FALSE)*(M106+O106)/2)&gt;3.75,3.75,VLOOKUP(Q106,MogulsDD!$A$1:$C$2000,3,FALSE)*(M106+O106)/2)+IF((VLOOKUP(R106,MogulsDD!$A$1:$C$2000,3,FALSE)*(N106+P106)/2)&gt;3.75,3.75,VLOOKUP(R106,MogulsDD!$A$1:$C$2000,3,FALSE)*(N106+P106)/2)+IF((18-12*S106/$J$5)&gt;7.5,7.5,IF((18-12*S106/$J$5)&lt;0,0,(18-12*S106/$J$5)))</f>
        <v>0</v>
      </c>
      <c r="U106" s="43"/>
      <c r="V106" s="43"/>
      <c r="W106" s="43"/>
      <c r="X106" s="43"/>
      <c r="Y106" s="43"/>
      <c r="Z106" s="43"/>
      <c r="AA106" s="43"/>
      <c r="AB106" s="43"/>
      <c r="AC106" s="43"/>
      <c r="AD106" s="43"/>
    </row>
    <row r="107" spans="1:30" ht="12.75" hidden="1" customHeight="1">
      <c r="A107" s="56">
        <f t="shared" si="3"/>
        <v>1</v>
      </c>
      <c r="B107" s="110"/>
      <c r="C107" s="58"/>
      <c r="D107" s="58"/>
      <c r="E107" s="58"/>
      <c r="F107" s="58"/>
      <c r="G107" s="58"/>
      <c r="H107" s="58"/>
      <c r="I107" s="60"/>
      <c r="J107" s="111"/>
      <c r="K107" s="81"/>
      <c r="L107" s="81"/>
      <c r="M107" s="82"/>
      <c r="N107" s="82"/>
      <c r="O107" s="78"/>
      <c r="P107" s="78"/>
      <c r="Q107" s="78" t="s">
        <v>1208</v>
      </c>
      <c r="R107" s="78" t="s">
        <v>1209</v>
      </c>
      <c r="S107" s="62">
        <v>9999</v>
      </c>
      <c r="T107" s="58">
        <f>(J107+K107+L107)+IF((VLOOKUP(Q107,MogulsDD!$A$1:$C$2000,3,FALSE)*(M107+O107)/2)&gt;3.75,3.75,VLOOKUP(Q107,MogulsDD!$A$1:$C$2000,3,FALSE)*(M107+O107)/2)+IF((VLOOKUP(R107,MogulsDD!$A$1:$C$2000,3,FALSE)*(N107+P107)/2)&gt;3.75,3.75,VLOOKUP(R107,MogulsDD!$A$1:$C$2000,3,FALSE)*(N107+P107)/2)+IF((18-12*S107/$J$5)&gt;7.5,7.5,IF((18-12*S107/$J$5)&lt;0,0,(18-12*S107/$J$5)))</f>
        <v>0</v>
      </c>
      <c r="U107" s="43"/>
      <c r="V107" s="43"/>
      <c r="W107" s="43"/>
      <c r="X107" s="43"/>
      <c r="Y107" s="43"/>
      <c r="Z107" s="43"/>
      <c r="AA107" s="43"/>
      <c r="AB107" s="43"/>
      <c r="AC107" s="43"/>
      <c r="AD107" s="43"/>
    </row>
    <row r="108" spans="1:30" ht="12.75" hidden="1" customHeight="1">
      <c r="A108" s="56">
        <f t="shared" si="3"/>
        <v>1</v>
      </c>
      <c r="B108" s="110"/>
      <c r="C108" s="58"/>
      <c r="D108" s="58"/>
      <c r="E108" s="58"/>
      <c r="F108" s="58"/>
      <c r="G108" s="58"/>
      <c r="H108" s="58"/>
      <c r="I108" s="60"/>
      <c r="J108" s="111"/>
      <c r="K108" s="81"/>
      <c r="L108" s="81"/>
      <c r="M108" s="82"/>
      <c r="N108" s="82"/>
      <c r="O108" s="78"/>
      <c r="P108" s="78"/>
      <c r="Q108" s="78" t="s">
        <v>1210</v>
      </c>
      <c r="R108" s="78" t="s">
        <v>1211</v>
      </c>
      <c r="S108" s="62">
        <v>9999</v>
      </c>
      <c r="T108" s="58">
        <f>(J108+K108+L108)+IF((VLOOKUP(Q108,MogulsDD!$A$1:$C$2000,3,FALSE)*(M108+O108)/2)&gt;3.75,3.75,VLOOKUP(Q108,MogulsDD!$A$1:$C$2000,3,FALSE)*(M108+O108)/2)+IF((VLOOKUP(R108,MogulsDD!$A$1:$C$2000,3,FALSE)*(N108+P108)/2)&gt;3.75,3.75,VLOOKUP(R108,MogulsDD!$A$1:$C$2000,3,FALSE)*(N108+P108)/2)+IF((18-12*S108/$J$5)&gt;7.5,7.5,IF((18-12*S108/$J$5)&lt;0,0,(18-12*S108/$J$5)))</f>
        <v>0</v>
      </c>
      <c r="U108" s="43"/>
      <c r="V108" s="43"/>
      <c r="W108" s="43"/>
      <c r="X108" s="43"/>
      <c r="Y108" s="43"/>
      <c r="Z108" s="43"/>
      <c r="AA108" s="43"/>
      <c r="AB108" s="43"/>
      <c r="AC108" s="43"/>
      <c r="AD108" s="43"/>
    </row>
    <row r="109" spans="1:30" ht="12.75" hidden="1" customHeight="1">
      <c r="A109" s="56">
        <f t="shared" si="3"/>
        <v>1</v>
      </c>
      <c r="B109" s="110"/>
      <c r="C109" s="58"/>
      <c r="D109" s="58"/>
      <c r="E109" s="58"/>
      <c r="F109" s="58"/>
      <c r="G109" s="58"/>
      <c r="H109" s="58"/>
      <c r="I109" s="60"/>
      <c r="J109" s="111"/>
      <c r="K109" s="81"/>
      <c r="L109" s="81"/>
      <c r="M109" s="82"/>
      <c r="N109" s="82"/>
      <c r="O109" s="78"/>
      <c r="P109" s="78"/>
      <c r="Q109" s="78" t="s">
        <v>1212</v>
      </c>
      <c r="R109" s="78" t="s">
        <v>1213</v>
      </c>
      <c r="S109" s="62">
        <v>9999</v>
      </c>
      <c r="T109" s="58">
        <f>(J109+K109+L109)+IF((VLOOKUP(Q109,MogulsDD!$A$1:$C$2000,3,FALSE)*(M109+O109)/2)&gt;3.75,3.75,VLOOKUP(Q109,MogulsDD!$A$1:$C$2000,3,FALSE)*(M109+O109)/2)+IF((VLOOKUP(R109,MogulsDD!$A$1:$C$2000,3,FALSE)*(N109+P109)/2)&gt;3.75,3.75,VLOOKUP(R109,MogulsDD!$A$1:$C$2000,3,FALSE)*(N109+P109)/2)+IF((18-12*S109/$J$5)&gt;7.5,7.5,IF((18-12*S109/$J$5)&lt;0,0,(18-12*S109/$J$5)))</f>
        <v>0</v>
      </c>
      <c r="U109" s="43"/>
      <c r="V109" s="43"/>
      <c r="W109" s="43"/>
      <c r="X109" s="43"/>
      <c r="Y109" s="43"/>
      <c r="Z109" s="43"/>
      <c r="AA109" s="43"/>
      <c r="AB109" s="43"/>
      <c r="AC109" s="43"/>
      <c r="AD109" s="43"/>
    </row>
    <row r="110" spans="1:30" ht="12.75" hidden="1" customHeight="1">
      <c r="A110" s="56">
        <f t="shared" si="3"/>
        <v>1</v>
      </c>
      <c r="B110" s="115"/>
      <c r="C110" s="116"/>
      <c r="D110" s="116"/>
      <c r="E110" s="116"/>
      <c r="F110" s="116"/>
      <c r="G110" s="116"/>
      <c r="H110" s="116"/>
      <c r="I110" s="117"/>
      <c r="J110" s="111"/>
      <c r="K110" s="81"/>
      <c r="L110" s="81"/>
      <c r="M110" s="82"/>
      <c r="N110" s="82"/>
      <c r="O110" s="78"/>
      <c r="P110" s="78"/>
      <c r="Q110" s="78" t="s">
        <v>1214</v>
      </c>
      <c r="R110" s="78" t="s">
        <v>1215</v>
      </c>
      <c r="S110" s="62">
        <v>9999</v>
      </c>
      <c r="T110" s="58">
        <f>(J110+K110+L110)+IF((VLOOKUP(Q110,MogulsDD!$A$1:$C$2000,3,FALSE)*(M110+O110)/2)&gt;3.75,3.75,VLOOKUP(Q110,MogulsDD!$A$1:$C$2000,3,FALSE)*(M110+O110)/2)+IF((VLOOKUP(R110,MogulsDD!$A$1:$C$2000,3,FALSE)*(N110+P110)/2)&gt;3.75,3.75,VLOOKUP(R110,MogulsDD!$A$1:$C$2000,3,FALSE)*(N110+P110)/2)+IF((18-12*S110/$J$5)&gt;7.5,7.5,IF((18-12*S110/$J$5)&lt;0,0,(18-12*S110/$J$5)))</f>
        <v>0</v>
      </c>
      <c r="U110" s="43"/>
      <c r="V110" s="43"/>
      <c r="W110" s="43"/>
      <c r="X110" s="43"/>
      <c r="Y110" s="43"/>
      <c r="Z110" s="43"/>
      <c r="AA110" s="43"/>
      <c r="AB110" s="43"/>
      <c r="AC110" s="43"/>
      <c r="AD110" s="43"/>
    </row>
    <row r="111" spans="1:30" ht="12.75" hidden="1" customHeight="1">
      <c r="A111" s="56">
        <f t="shared" si="3"/>
        <v>1</v>
      </c>
      <c r="B111" s="115"/>
      <c r="C111" s="116"/>
      <c r="D111" s="116"/>
      <c r="E111" s="116"/>
      <c r="F111" s="116"/>
      <c r="G111" s="116"/>
      <c r="H111" s="116"/>
      <c r="I111" s="117"/>
      <c r="J111" s="111"/>
      <c r="K111" s="81"/>
      <c r="L111" s="81"/>
      <c r="M111" s="82"/>
      <c r="N111" s="82"/>
      <c r="O111" s="78"/>
      <c r="P111" s="78"/>
      <c r="Q111" s="78" t="s">
        <v>1216</v>
      </c>
      <c r="R111" s="78" t="s">
        <v>1217</v>
      </c>
      <c r="S111" s="62">
        <v>9999</v>
      </c>
      <c r="T111" s="58">
        <f>(J111+K111+L111)+IF((VLOOKUP(Q111,MogulsDD!$A$1:$C$2000,3,FALSE)*(M111+O111)/2)&gt;3.75,3.75,VLOOKUP(Q111,MogulsDD!$A$1:$C$2000,3,FALSE)*(M111+O111)/2)+IF((VLOOKUP(R111,MogulsDD!$A$1:$C$2000,3,FALSE)*(N111+P111)/2)&gt;3.75,3.75,VLOOKUP(R111,MogulsDD!$A$1:$C$2000,3,FALSE)*(N111+P111)/2)+IF((18-12*S111/$J$5)&gt;7.5,7.5,IF((18-12*S111/$J$5)&lt;0,0,(18-12*S111/$J$5)))</f>
        <v>0</v>
      </c>
      <c r="U111" s="43"/>
      <c r="V111" s="43"/>
      <c r="W111" s="43"/>
      <c r="X111" s="43"/>
      <c r="Y111" s="43"/>
      <c r="Z111" s="43"/>
      <c r="AA111" s="43"/>
      <c r="AB111" s="43"/>
      <c r="AC111" s="43"/>
      <c r="AD111" s="43"/>
    </row>
    <row r="112" spans="1:30" ht="12.75" hidden="1" customHeight="1">
      <c r="A112" s="56">
        <f t="shared" si="3"/>
        <v>1</v>
      </c>
      <c r="B112" s="110"/>
      <c r="C112" s="58"/>
      <c r="D112" s="58"/>
      <c r="E112" s="58"/>
      <c r="F112" s="58"/>
      <c r="G112" s="58"/>
      <c r="H112" s="58"/>
      <c r="I112" s="60"/>
      <c r="J112" s="111"/>
      <c r="K112" s="81"/>
      <c r="L112" s="81"/>
      <c r="M112" s="82"/>
      <c r="N112" s="82"/>
      <c r="O112" s="78"/>
      <c r="P112" s="78"/>
      <c r="Q112" s="78" t="s">
        <v>1218</v>
      </c>
      <c r="R112" s="78" t="s">
        <v>1219</v>
      </c>
      <c r="S112" s="62">
        <v>9999</v>
      </c>
      <c r="T112" s="58">
        <f>(J112+K112+L112)+IF((VLOOKUP(Q112,MogulsDD!$A$1:$C$2000,3,FALSE)*(M112+O112)/2)&gt;3.75,3.75,VLOOKUP(Q112,MogulsDD!$A$1:$C$2000,3,FALSE)*(M112+O112)/2)+IF((VLOOKUP(R112,MogulsDD!$A$1:$C$2000,3,FALSE)*(N112+P112)/2)&gt;3.75,3.75,VLOOKUP(R112,MogulsDD!$A$1:$C$2000,3,FALSE)*(N112+P112)/2)+IF((18-12*S112/$J$5)&gt;7.5,7.5,IF((18-12*S112/$J$5)&lt;0,0,(18-12*S112/$J$5)))</f>
        <v>0</v>
      </c>
      <c r="U112" s="43"/>
      <c r="V112" s="43"/>
      <c r="W112" s="43"/>
      <c r="X112" s="43"/>
      <c r="Y112" s="43"/>
      <c r="Z112" s="43"/>
      <c r="AA112" s="43"/>
      <c r="AB112" s="43"/>
      <c r="AC112" s="43"/>
      <c r="AD112" s="43"/>
    </row>
    <row r="113" spans="1:30" ht="12.75" hidden="1" customHeight="1">
      <c r="A113" s="56">
        <f t="shared" si="3"/>
        <v>1</v>
      </c>
      <c r="B113" s="110"/>
      <c r="C113" s="58"/>
      <c r="D113" s="58"/>
      <c r="E113" s="58"/>
      <c r="F113" s="58"/>
      <c r="G113" s="58"/>
      <c r="H113" s="58"/>
      <c r="I113" s="60"/>
      <c r="J113" s="111"/>
      <c r="K113" s="81"/>
      <c r="L113" s="81"/>
      <c r="M113" s="82"/>
      <c r="N113" s="82"/>
      <c r="O113" s="78"/>
      <c r="P113" s="78"/>
      <c r="Q113" s="78" t="s">
        <v>1220</v>
      </c>
      <c r="R113" s="78" t="s">
        <v>1221</v>
      </c>
      <c r="S113" s="62">
        <v>9999</v>
      </c>
      <c r="T113" s="58">
        <f>(J113+K113+L113)+IF((VLOOKUP(Q113,MogulsDD!$A$1:$C$2000,3,FALSE)*(M113+O113)/2)&gt;3.75,3.75,VLOOKUP(Q113,MogulsDD!$A$1:$C$2000,3,FALSE)*(M113+O113)/2)+IF((VLOOKUP(R113,MogulsDD!$A$1:$C$2000,3,FALSE)*(N113+P113)/2)&gt;3.75,3.75,VLOOKUP(R113,MogulsDD!$A$1:$C$2000,3,FALSE)*(N113+P113)/2)+IF((18-12*S113/$J$5)&gt;7.5,7.5,IF((18-12*S113/$J$5)&lt;0,0,(18-12*S113/$J$5)))</f>
        <v>0</v>
      </c>
      <c r="U113" s="43"/>
      <c r="V113" s="43"/>
      <c r="W113" s="43"/>
      <c r="X113" s="43"/>
      <c r="Y113" s="43"/>
      <c r="Z113" s="43"/>
      <c r="AA113" s="43"/>
      <c r="AB113" s="43"/>
      <c r="AC113" s="43"/>
      <c r="AD113" s="43"/>
    </row>
    <row r="114" spans="1:30" ht="12.75" hidden="1" customHeight="1">
      <c r="A114" s="56">
        <f t="shared" si="3"/>
        <v>1</v>
      </c>
      <c r="B114" s="110"/>
      <c r="C114" s="58"/>
      <c r="D114" s="58"/>
      <c r="E114" s="58"/>
      <c r="F114" s="58"/>
      <c r="G114" s="58"/>
      <c r="H114" s="58"/>
      <c r="I114" s="60"/>
      <c r="J114" s="111"/>
      <c r="K114" s="81"/>
      <c r="L114" s="81"/>
      <c r="M114" s="82"/>
      <c r="N114" s="82"/>
      <c r="O114" s="78"/>
      <c r="P114" s="78"/>
      <c r="Q114" s="78" t="s">
        <v>1222</v>
      </c>
      <c r="R114" s="78" t="s">
        <v>1223</v>
      </c>
      <c r="S114" s="62">
        <v>9999</v>
      </c>
      <c r="T114" s="58">
        <f>(J114+K114+L114)+IF((VLOOKUP(Q114,MogulsDD!$A$1:$C$2000,3,FALSE)*(M114+O114)/2)&gt;3.75,3.75,VLOOKUP(Q114,MogulsDD!$A$1:$C$2000,3,FALSE)*(M114+O114)/2)+IF((VLOOKUP(R114,MogulsDD!$A$1:$C$2000,3,FALSE)*(N114+P114)/2)&gt;3.75,3.75,VLOOKUP(R114,MogulsDD!$A$1:$C$2000,3,FALSE)*(N114+P114)/2)+IF((18-12*S114/$J$5)&gt;7.5,7.5,IF((18-12*S114/$J$5)&lt;0,0,(18-12*S114/$J$5)))</f>
        <v>0</v>
      </c>
      <c r="U114" s="43"/>
      <c r="V114" s="43"/>
      <c r="W114" s="43"/>
      <c r="X114" s="43"/>
      <c r="Y114" s="43"/>
      <c r="Z114" s="43"/>
      <c r="AA114" s="43"/>
      <c r="AB114" s="43"/>
      <c r="AC114" s="43"/>
      <c r="AD114" s="43"/>
    </row>
    <row r="115" spans="1:30" ht="12.75" hidden="1" customHeight="1">
      <c r="A115" s="56">
        <f t="shared" si="3"/>
        <v>1</v>
      </c>
      <c r="B115" s="110"/>
      <c r="C115" s="58"/>
      <c r="D115" s="58"/>
      <c r="E115" s="58"/>
      <c r="F115" s="58"/>
      <c r="G115" s="58"/>
      <c r="H115" s="58"/>
      <c r="I115" s="60"/>
      <c r="J115" s="111"/>
      <c r="K115" s="81"/>
      <c r="L115" s="81"/>
      <c r="M115" s="82"/>
      <c r="N115" s="82"/>
      <c r="O115" s="78"/>
      <c r="P115" s="78"/>
      <c r="Q115" s="78" t="s">
        <v>1224</v>
      </c>
      <c r="R115" s="78" t="s">
        <v>1225</v>
      </c>
      <c r="S115" s="62">
        <v>9999</v>
      </c>
      <c r="T115" s="58">
        <f>(J115+K115+L115)+IF((VLOOKUP(Q115,MogulsDD!$A$1:$C$2000,3,FALSE)*(M115+O115)/2)&gt;3.75,3.75,VLOOKUP(Q115,MogulsDD!$A$1:$C$2000,3,FALSE)*(M115+O115)/2)+IF((VLOOKUP(R115,MogulsDD!$A$1:$C$2000,3,FALSE)*(N115+P115)/2)&gt;3.75,3.75,VLOOKUP(R115,MogulsDD!$A$1:$C$2000,3,FALSE)*(N115+P115)/2)+IF((18-12*S115/$J$5)&gt;7.5,7.5,IF((18-12*S115/$J$5)&lt;0,0,(18-12*S115/$J$5)))</f>
        <v>0</v>
      </c>
      <c r="U115" s="43"/>
      <c r="V115" s="43"/>
      <c r="W115" s="43"/>
      <c r="X115" s="43"/>
      <c r="Y115" s="43"/>
      <c r="Z115" s="43"/>
      <c r="AA115" s="43"/>
      <c r="AB115" s="43"/>
      <c r="AC115" s="43"/>
      <c r="AD115" s="43"/>
    </row>
    <row r="116" spans="1:30" ht="12.75" hidden="1" customHeight="1">
      <c r="A116" s="56">
        <f t="shared" si="3"/>
        <v>1</v>
      </c>
      <c r="B116" s="110"/>
      <c r="C116" s="58"/>
      <c r="D116" s="58"/>
      <c r="E116" s="58"/>
      <c r="F116" s="58"/>
      <c r="G116" s="58"/>
      <c r="H116" s="58"/>
      <c r="I116" s="60"/>
      <c r="J116" s="111"/>
      <c r="K116" s="81"/>
      <c r="L116" s="81"/>
      <c r="M116" s="82"/>
      <c r="N116" s="82"/>
      <c r="O116" s="78"/>
      <c r="P116" s="78"/>
      <c r="Q116" s="78" t="s">
        <v>1226</v>
      </c>
      <c r="R116" s="78" t="s">
        <v>1227</v>
      </c>
      <c r="S116" s="62">
        <v>9999</v>
      </c>
      <c r="T116" s="58">
        <f>(J116+K116+L116)+IF((VLOOKUP(Q116,MogulsDD!$A$1:$C$2000,3,FALSE)*(M116+O116)/2)&gt;3.75,3.75,VLOOKUP(Q116,MogulsDD!$A$1:$C$2000,3,FALSE)*(M116+O116)/2)+IF((VLOOKUP(R116,MogulsDD!$A$1:$C$2000,3,FALSE)*(N116+P116)/2)&gt;3.75,3.75,VLOOKUP(R116,MogulsDD!$A$1:$C$2000,3,FALSE)*(N116+P116)/2)+IF((18-12*S116/$J$5)&gt;7.5,7.5,IF((18-12*S116/$J$5)&lt;0,0,(18-12*S116/$J$5)))</f>
        <v>0</v>
      </c>
      <c r="U116" s="43"/>
      <c r="V116" s="43"/>
      <c r="W116" s="43"/>
      <c r="X116" s="43"/>
      <c r="Y116" s="43"/>
      <c r="Z116" s="43"/>
      <c r="AA116" s="43"/>
      <c r="AB116" s="43"/>
      <c r="AC116" s="43"/>
      <c r="AD116" s="43"/>
    </row>
    <row r="117" spans="1:30" ht="12.75" hidden="1" customHeight="1">
      <c r="A117" s="56">
        <f t="shared" si="3"/>
        <v>1</v>
      </c>
      <c r="B117" s="110"/>
      <c r="C117" s="58"/>
      <c r="D117" s="58"/>
      <c r="E117" s="58"/>
      <c r="F117" s="58"/>
      <c r="G117" s="58"/>
      <c r="H117" s="58"/>
      <c r="I117" s="60"/>
      <c r="J117" s="111"/>
      <c r="K117" s="81"/>
      <c r="L117" s="81"/>
      <c r="M117" s="82"/>
      <c r="N117" s="82"/>
      <c r="O117" s="78"/>
      <c r="P117" s="78"/>
      <c r="Q117" s="78" t="s">
        <v>1228</v>
      </c>
      <c r="R117" s="78" t="s">
        <v>1229</v>
      </c>
      <c r="S117" s="62">
        <v>9999</v>
      </c>
      <c r="T117" s="58">
        <f>(J117+K117+L117)+IF((VLOOKUP(Q117,MogulsDD!$A$1:$C$2000,3,FALSE)*(M117+O117)/2)&gt;3.75,3.75,VLOOKUP(Q117,MogulsDD!$A$1:$C$2000,3,FALSE)*(M117+O117)/2)+IF((VLOOKUP(R117,MogulsDD!$A$1:$C$2000,3,FALSE)*(N117+P117)/2)&gt;3.75,3.75,VLOOKUP(R117,MogulsDD!$A$1:$C$2000,3,FALSE)*(N117+P117)/2)+IF((18-12*S117/$J$5)&gt;7.5,7.5,IF((18-12*S117/$J$5)&lt;0,0,(18-12*S117/$J$5)))</f>
        <v>0</v>
      </c>
      <c r="U117" s="43"/>
      <c r="V117" s="43"/>
      <c r="W117" s="43"/>
      <c r="X117" s="43"/>
      <c r="Y117" s="43"/>
      <c r="Z117" s="43"/>
      <c r="AA117" s="43"/>
      <c r="AB117" s="43"/>
      <c r="AC117" s="43"/>
      <c r="AD117" s="43"/>
    </row>
    <row r="118" spans="1:30" ht="12.75" hidden="1" customHeight="1">
      <c r="A118" s="56">
        <f t="shared" si="3"/>
        <v>1</v>
      </c>
      <c r="B118" s="110"/>
      <c r="C118" s="58"/>
      <c r="D118" s="58"/>
      <c r="E118" s="58"/>
      <c r="F118" s="58"/>
      <c r="G118" s="58"/>
      <c r="H118" s="58"/>
      <c r="I118" s="60"/>
      <c r="J118" s="111"/>
      <c r="K118" s="81"/>
      <c r="L118" s="81"/>
      <c r="M118" s="82"/>
      <c r="N118" s="82"/>
      <c r="O118" s="78"/>
      <c r="P118" s="78"/>
      <c r="Q118" s="78" t="s">
        <v>1230</v>
      </c>
      <c r="R118" s="78" t="s">
        <v>1231</v>
      </c>
      <c r="S118" s="62">
        <v>9999</v>
      </c>
      <c r="T118" s="58">
        <f>(J118+K118+L118)+IF((VLOOKUP(Q118,MogulsDD!$A$1:$C$2000,3,FALSE)*(M118+O118)/2)&gt;3.75,3.75,VLOOKUP(Q118,MogulsDD!$A$1:$C$2000,3,FALSE)*(M118+O118)/2)+IF((VLOOKUP(R118,MogulsDD!$A$1:$C$2000,3,FALSE)*(N118+P118)/2)&gt;3.75,3.75,VLOOKUP(R118,MogulsDD!$A$1:$C$2000,3,FALSE)*(N118+P118)/2)+IF((18-12*S118/$J$5)&gt;7.5,7.5,IF((18-12*S118/$J$5)&lt;0,0,(18-12*S118/$J$5)))</f>
        <v>0</v>
      </c>
      <c r="U118" s="43"/>
      <c r="V118" s="43"/>
      <c r="W118" s="43"/>
      <c r="X118" s="43"/>
      <c r="Y118" s="43"/>
      <c r="Z118" s="43"/>
      <c r="AA118" s="43"/>
      <c r="AB118" s="43"/>
      <c r="AC118" s="43"/>
      <c r="AD118" s="43"/>
    </row>
    <row r="119" spans="1:30" ht="12.75" hidden="1" customHeight="1">
      <c r="A119" s="56">
        <f t="shared" si="3"/>
        <v>1</v>
      </c>
      <c r="B119" s="110"/>
      <c r="C119" s="58"/>
      <c r="D119" s="58"/>
      <c r="E119" s="58"/>
      <c r="F119" s="58"/>
      <c r="G119" s="58"/>
      <c r="H119" s="58"/>
      <c r="I119" s="60"/>
      <c r="J119" s="111"/>
      <c r="K119" s="81"/>
      <c r="L119" s="81"/>
      <c r="M119" s="82"/>
      <c r="N119" s="82"/>
      <c r="O119" s="78"/>
      <c r="P119" s="78"/>
      <c r="Q119" s="78" t="s">
        <v>1232</v>
      </c>
      <c r="R119" s="78" t="s">
        <v>1233</v>
      </c>
      <c r="S119" s="62">
        <v>9999</v>
      </c>
      <c r="T119" s="58">
        <f>(J119+K119+L119)+IF((VLOOKUP(Q119,MogulsDD!$A$1:$C$2000,3,FALSE)*(M119+O119)/2)&gt;3.75,3.75,VLOOKUP(Q119,MogulsDD!$A$1:$C$2000,3,FALSE)*(M119+O119)/2)+IF((VLOOKUP(R119,MogulsDD!$A$1:$C$2000,3,FALSE)*(N119+P119)/2)&gt;3.75,3.75,VLOOKUP(R119,MogulsDD!$A$1:$C$2000,3,FALSE)*(N119+P119)/2)+IF((18-12*S119/$J$5)&gt;7.5,7.5,IF((18-12*S119/$J$5)&lt;0,0,(18-12*S119/$J$5)))</f>
        <v>0</v>
      </c>
      <c r="U119" s="43"/>
      <c r="V119" s="43"/>
      <c r="W119" s="43"/>
      <c r="X119" s="43"/>
      <c r="Y119" s="43"/>
      <c r="Z119" s="43"/>
      <c r="AA119" s="43"/>
      <c r="AB119" s="43"/>
      <c r="AC119" s="43"/>
      <c r="AD119" s="43"/>
    </row>
    <row r="120" spans="1:30" ht="12.75" hidden="1" customHeight="1">
      <c r="A120" s="56">
        <f t="shared" si="3"/>
        <v>1</v>
      </c>
      <c r="B120" s="110"/>
      <c r="C120" s="58"/>
      <c r="D120" s="58"/>
      <c r="E120" s="58"/>
      <c r="F120" s="58"/>
      <c r="G120" s="58"/>
      <c r="H120" s="58"/>
      <c r="I120" s="60"/>
      <c r="J120" s="111"/>
      <c r="K120" s="81"/>
      <c r="L120" s="81"/>
      <c r="M120" s="82"/>
      <c r="N120" s="82"/>
      <c r="O120" s="78"/>
      <c r="P120" s="78"/>
      <c r="Q120" s="78" t="s">
        <v>1234</v>
      </c>
      <c r="R120" s="78" t="s">
        <v>1235</v>
      </c>
      <c r="S120" s="62">
        <v>9999</v>
      </c>
      <c r="T120" s="58">
        <f>(J120+K120+L120)+IF((VLOOKUP(Q120,MogulsDD!$A$1:$C$2000,3,FALSE)*(M120+O120)/2)&gt;3.75,3.75,VLOOKUP(Q120,MogulsDD!$A$1:$C$2000,3,FALSE)*(M120+O120)/2)+IF((VLOOKUP(R120,MogulsDD!$A$1:$C$2000,3,FALSE)*(N120+P120)/2)&gt;3.75,3.75,VLOOKUP(R120,MogulsDD!$A$1:$C$2000,3,FALSE)*(N120+P120)/2)+IF((18-12*S120/$J$5)&gt;7.5,7.5,IF((18-12*S120/$J$5)&lt;0,0,(18-12*S120/$J$5)))</f>
        <v>0</v>
      </c>
      <c r="U120" s="43"/>
      <c r="V120" s="43"/>
      <c r="W120" s="43"/>
      <c r="X120" s="43"/>
      <c r="Y120" s="43"/>
      <c r="Z120" s="43"/>
      <c r="AA120" s="43"/>
      <c r="AB120" s="43"/>
      <c r="AC120" s="43"/>
      <c r="AD120" s="43"/>
    </row>
    <row r="121" spans="1:30" ht="12.75" hidden="1" customHeight="1">
      <c r="A121" s="56">
        <f t="shared" si="3"/>
        <v>1</v>
      </c>
      <c r="B121" s="110"/>
      <c r="C121" s="58"/>
      <c r="D121" s="58"/>
      <c r="E121" s="58"/>
      <c r="F121" s="58"/>
      <c r="G121" s="58"/>
      <c r="H121" s="58"/>
      <c r="I121" s="60"/>
      <c r="J121" s="111"/>
      <c r="K121" s="81"/>
      <c r="L121" s="81"/>
      <c r="M121" s="82"/>
      <c r="N121" s="82"/>
      <c r="O121" s="78"/>
      <c r="P121" s="78"/>
      <c r="Q121" s="78" t="s">
        <v>1236</v>
      </c>
      <c r="R121" s="78" t="s">
        <v>1237</v>
      </c>
      <c r="S121" s="62">
        <v>9999</v>
      </c>
      <c r="T121" s="58">
        <f>(J121+K121+L121)+IF((VLOOKUP(Q121,MogulsDD!$A$1:$C$2000,3,FALSE)*(M121+O121)/2)&gt;3.75,3.75,VLOOKUP(Q121,MogulsDD!$A$1:$C$2000,3,FALSE)*(M121+O121)/2)+IF((VLOOKUP(R121,MogulsDD!$A$1:$C$2000,3,FALSE)*(N121+P121)/2)&gt;3.75,3.75,VLOOKUP(R121,MogulsDD!$A$1:$C$2000,3,FALSE)*(N121+P121)/2)+IF((18-12*S121/$J$5)&gt;7.5,7.5,IF((18-12*S121/$J$5)&lt;0,0,(18-12*S121/$J$5)))</f>
        <v>0</v>
      </c>
      <c r="U121" s="43"/>
      <c r="V121" s="43"/>
      <c r="W121" s="43"/>
      <c r="X121" s="43"/>
      <c r="Y121" s="43"/>
      <c r="Z121" s="43"/>
      <c r="AA121" s="43"/>
      <c r="AB121" s="43"/>
      <c r="AC121" s="43"/>
      <c r="AD121" s="43"/>
    </row>
    <row r="122" spans="1:30" ht="12.75" hidden="1" customHeight="1">
      <c r="A122" s="56">
        <f t="shared" si="3"/>
        <v>1</v>
      </c>
      <c r="B122" s="110"/>
      <c r="C122" s="58"/>
      <c r="D122" s="58"/>
      <c r="E122" s="58"/>
      <c r="F122" s="58"/>
      <c r="G122" s="58"/>
      <c r="H122" s="58"/>
      <c r="I122" s="60"/>
      <c r="J122" s="111"/>
      <c r="K122" s="81"/>
      <c r="L122" s="81"/>
      <c r="M122" s="82"/>
      <c r="N122" s="82"/>
      <c r="O122" s="78"/>
      <c r="P122" s="78"/>
      <c r="Q122" s="78" t="s">
        <v>1238</v>
      </c>
      <c r="R122" s="78" t="s">
        <v>1239</v>
      </c>
      <c r="S122" s="62">
        <v>9999</v>
      </c>
      <c r="T122" s="58">
        <f>(J122+K122+L122)+IF((VLOOKUP(Q122,MogulsDD!$A$1:$C$2000,3,FALSE)*(M122+O122)/2)&gt;3.75,3.75,VLOOKUP(Q122,MogulsDD!$A$1:$C$2000,3,FALSE)*(M122+O122)/2)+IF((VLOOKUP(R122,MogulsDD!$A$1:$C$2000,3,FALSE)*(N122+P122)/2)&gt;3.75,3.75,VLOOKUP(R122,MogulsDD!$A$1:$C$2000,3,FALSE)*(N122+P122)/2)+IF((18-12*S122/$J$5)&gt;7.5,7.5,IF((18-12*S122/$J$5)&lt;0,0,(18-12*S122/$J$5)))</f>
        <v>0</v>
      </c>
      <c r="U122" s="43"/>
      <c r="V122" s="43"/>
      <c r="W122" s="43"/>
      <c r="X122" s="43"/>
      <c r="Y122" s="43"/>
      <c r="Z122" s="43"/>
      <c r="AA122" s="43"/>
      <c r="AB122" s="43"/>
      <c r="AC122" s="43"/>
      <c r="AD122" s="43"/>
    </row>
    <row r="123" spans="1:30" ht="12.75" hidden="1" customHeight="1">
      <c r="A123" s="56">
        <f t="shared" si="3"/>
        <v>1</v>
      </c>
      <c r="B123" s="110"/>
      <c r="C123" s="58"/>
      <c r="D123" s="58"/>
      <c r="E123" s="58"/>
      <c r="F123" s="58"/>
      <c r="G123" s="58"/>
      <c r="H123" s="58"/>
      <c r="I123" s="60"/>
      <c r="J123" s="111"/>
      <c r="K123" s="81"/>
      <c r="L123" s="81"/>
      <c r="M123" s="82"/>
      <c r="N123" s="82"/>
      <c r="O123" s="78"/>
      <c r="P123" s="78"/>
      <c r="Q123" s="78" t="s">
        <v>1240</v>
      </c>
      <c r="R123" s="78" t="s">
        <v>1241</v>
      </c>
      <c r="S123" s="62">
        <v>9999</v>
      </c>
      <c r="T123" s="58">
        <f>(J123+K123+L123)+IF((VLOOKUP(Q123,MogulsDD!$A$1:$C$2000,3,FALSE)*(M123+O123)/2)&gt;3.75,3.75,VLOOKUP(Q123,MogulsDD!$A$1:$C$2000,3,FALSE)*(M123+O123)/2)+IF((VLOOKUP(R123,MogulsDD!$A$1:$C$2000,3,FALSE)*(N123+P123)/2)&gt;3.75,3.75,VLOOKUP(R123,MogulsDD!$A$1:$C$2000,3,FALSE)*(N123+P123)/2)+IF((18-12*S123/$J$5)&gt;7.5,7.5,IF((18-12*S123/$J$5)&lt;0,0,(18-12*S123/$J$5)))</f>
        <v>0</v>
      </c>
      <c r="U123" s="43"/>
      <c r="V123" s="43"/>
      <c r="W123" s="43"/>
      <c r="X123" s="43"/>
      <c r="Y123" s="43"/>
      <c r="Z123" s="43"/>
      <c r="AA123" s="43"/>
      <c r="AB123" s="43"/>
      <c r="AC123" s="43"/>
      <c r="AD123" s="43"/>
    </row>
    <row r="124" spans="1:30" ht="12.75" hidden="1" customHeight="1">
      <c r="A124" s="56">
        <f t="shared" si="3"/>
        <v>1</v>
      </c>
      <c r="B124" s="110"/>
      <c r="C124" s="58"/>
      <c r="D124" s="58"/>
      <c r="E124" s="58"/>
      <c r="F124" s="58"/>
      <c r="G124" s="58"/>
      <c r="H124" s="58"/>
      <c r="I124" s="60"/>
      <c r="J124" s="111"/>
      <c r="K124" s="81"/>
      <c r="L124" s="81"/>
      <c r="M124" s="82"/>
      <c r="N124" s="82"/>
      <c r="O124" s="78"/>
      <c r="P124" s="78"/>
      <c r="Q124" s="78" t="s">
        <v>1242</v>
      </c>
      <c r="R124" s="78" t="s">
        <v>1243</v>
      </c>
      <c r="S124" s="62">
        <v>9999</v>
      </c>
      <c r="T124" s="58">
        <f>(J124+K124+L124)+IF((VLOOKUP(Q124,MogulsDD!$A$1:$C$2000,3,FALSE)*(M124+O124)/2)&gt;3.75,3.75,VLOOKUP(Q124,MogulsDD!$A$1:$C$2000,3,FALSE)*(M124+O124)/2)+IF((VLOOKUP(R124,MogulsDD!$A$1:$C$2000,3,FALSE)*(N124+P124)/2)&gt;3.75,3.75,VLOOKUP(R124,MogulsDD!$A$1:$C$2000,3,FALSE)*(N124+P124)/2)+IF((18-12*S124/$J$5)&gt;7.5,7.5,IF((18-12*S124/$J$5)&lt;0,0,(18-12*S124/$J$5)))</f>
        <v>0</v>
      </c>
      <c r="U124" s="43"/>
      <c r="V124" s="43"/>
      <c r="W124" s="43"/>
      <c r="X124" s="43"/>
      <c r="Y124" s="43"/>
      <c r="Z124" s="43"/>
      <c r="AA124" s="43"/>
      <c r="AB124" s="43"/>
      <c r="AC124" s="43"/>
      <c r="AD124" s="43"/>
    </row>
    <row r="125" spans="1:30" ht="12.75" hidden="1" customHeight="1">
      <c r="A125" s="56">
        <f t="shared" si="3"/>
        <v>1</v>
      </c>
      <c r="B125" s="110"/>
      <c r="C125" s="58"/>
      <c r="D125" s="58"/>
      <c r="E125" s="58"/>
      <c r="F125" s="58"/>
      <c r="G125" s="58"/>
      <c r="H125" s="58"/>
      <c r="I125" s="60"/>
      <c r="J125" s="111"/>
      <c r="K125" s="81"/>
      <c r="L125" s="81"/>
      <c r="M125" s="82"/>
      <c r="N125" s="82"/>
      <c r="O125" s="78"/>
      <c r="P125" s="78"/>
      <c r="Q125" s="78" t="s">
        <v>1244</v>
      </c>
      <c r="R125" s="78" t="s">
        <v>1245</v>
      </c>
      <c r="S125" s="62">
        <v>9999</v>
      </c>
      <c r="T125" s="58">
        <f>(J125+K125+L125)+IF((VLOOKUP(Q125,MogulsDD!$A$1:$C$2000,3,FALSE)*(M125+O125)/2)&gt;3.75,3.75,VLOOKUP(Q125,MogulsDD!$A$1:$C$2000,3,FALSE)*(M125+O125)/2)+IF((VLOOKUP(R125,MogulsDD!$A$1:$C$2000,3,FALSE)*(N125+P125)/2)&gt;3.75,3.75,VLOOKUP(R125,MogulsDD!$A$1:$C$2000,3,FALSE)*(N125+P125)/2)+IF((18-12*S125/$J$5)&gt;7.5,7.5,IF((18-12*S125/$J$5)&lt;0,0,(18-12*S125/$J$5)))</f>
        <v>0</v>
      </c>
      <c r="U125" s="43"/>
      <c r="V125" s="43"/>
      <c r="W125" s="43"/>
      <c r="X125" s="43"/>
      <c r="Y125" s="43"/>
      <c r="Z125" s="43"/>
      <c r="AA125" s="43"/>
      <c r="AB125" s="43"/>
      <c r="AC125" s="43"/>
      <c r="AD125" s="43"/>
    </row>
    <row r="126" spans="1:30" ht="12.75" hidden="1" customHeight="1">
      <c r="A126" s="56">
        <f t="shared" si="3"/>
        <v>1</v>
      </c>
      <c r="B126" s="110"/>
      <c r="C126" s="58"/>
      <c r="D126" s="58"/>
      <c r="E126" s="58"/>
      <c r="F126" s="58"/>
      <c r="G126" s="58"/>
      <c r="H126" s="58"/>
      <c r="I126" s="60"/>
      <c r="J126" s="111"/>
      <c r="K126" s="81"/>
      <c r="L126" s="81"/>
      <c r="M126" s="82"/>
      <c r="N126" s="82"/>
      <c r="O126" s="78"/>
      <c r="P126" s="78"/>
      <c r="Q126" s="78" t="s">
        <v>1246</v>
      </c>
      <c r="R126" s="78" t="s">
        <v>1247</v>
      </c>
      <c r="S126" s="62">
        <v>9999</v>
      </c>
      <c r="T126" s="58">
        <f>(J126+K126+L126)+IF((VLOOKUP(Q126,MogulsDD!$A$1:$C$2000,3,FALSE)*(M126+O126)/2)&gt;3.75,3.75,VLOOKUP(Q126,MogulsDD!$A$1:$C$2000,3,FALSE)*(M126+O126)/2)+IF((VLOOKUP(R126,MogulsDD!$A$1:$C$2000,3,FALSE)*(N126+P126)/2)&gt;3.75,3.75,VLOOKUP(R126,MogulsDD!$A$1:$C$2000,3,FALSE)*(N126+P126)/2)+IF((18-12*S126/$J$5)&gt;7.5,7.5,IF((18-12*S126/$J$5)&lt;0,0,(18-12*S126/$J$5)))</f>
        <v>0</v>
      </c>
      <c r="U126" s="43"/>
      <c r="V126" s="43"/>
      <c r="W126" s="43"/>
      <c r="X126" s="43"/>
      <c r="Y126" s="43"/>
      <c r="Z126" s="43"/>
      <c r="AA126" s="43"/>
      <c r="AB126" s="43"/>
      <c r="AC126" s="43"/>
      <c r="AD126" s="43"/>
    </row>
    <row r="127" spans="1:30" ht="12.75" hidden="1" customHeight="1">
      <c r="A127" s="56">
        <f t="shared" si="3"/>
        <v>1</v>
      </c>
      <c r="B127" s="110"/>
      <c r="C127" s="58"/>
      <c r="D127" s="58"/>
      <c r="E127" s="58"/>
      <c r="F127" s="58"/>
      <c r="G127" s="58"/>
      <c r="H127" s="58"/>
      <c r="I127" s="60"/>
      <c r="J127" s="111"/>
      <c r="K127" s="81"/>
      <c r="L127" s="81"/>
      <c r="M127" s="82"/>
      <c r="N127" s="82"/>
      <c r="O127" s="78"/>
      <c r="P127" s="78"/>
      <c r="Q127" s="78" t="s">
        <v>1248</v>
      </c>
      <c r="R127" s="78" t="s">
        <v>1249</v>
      </c>
      <c r="S127" s="62">
        <v>9999</v>
      </c>
      <c r="T127" s="58">
        <f>(J127+K127+L127)+IF((VLOOKUP(Q127,MogulsDD!$A$1:$C$2000,3,FALSE)*(M127+O127)/2)&gt;3.75,3.75,VLOOKUP(Q127,MogulsDD!$A$1:$C$2000,3,FALSE)*(M127+O127)/2)+IF((VLOOKUP(R127,MogulsDD!$A$1:$C$2000,3,FALSE)*(N127+P127)/2)&gt;3.75,3.75,VLOOKUP(R127,MogulsDD!$A$1:$C$2000,3,FALSE)*(N127+P127)/2)+IF((18-12*S127/$J$5)&gt;7.5,7.5,IF((18-12*S127/$J$5)&lt;0,0,(18-12*S127/$J$5)))</f>
        <v>0</v>
      </c>
      <c r="U127" s="43"/>
      <c r="V127" s="43"/>
      <c r="W127" s="43"/>
      <c r="X127" s="43"/>
      <c r="Y127" s="43"/>
      <c r="Z127" s="43"/>
      <c r="AA127" s="43"/>
      <c r="AB127" s="43"/>
      <c r="AC127" s="43"/>
      <c r="AD127" s="43"/>
    </row>
    <row r="128" spans="1:30" ht="12.75" hidden="1" customHeight="1">
      <c r="A128" s="56">
        <f t="shared" si="3"/>
        <v>1</v>
      </c>
      <c r="B128" s="110"/>
      <c r="C128" s="58"/>
      <c r="D128" s="58"/>
      <c r="E128" s="58"/>
      <c r="F128" s="58"/>
      <c r="G128" s="58"/>
      <c r="H128" s="58"/>
      <c r="I128" s="60"/>
      <c r="J128" s="111"/>
      <c r="K128" s="81"/>
      <c r="L128" s="81"/>
      <c r="M128" s="82"/>
      <c r="N128" s="82"/>
      <c r="O128" s="78"/>
      <c r="P128" s="78"/>
      <c r="Q128" s="78" t="s">
        <v>1250</v>
      </c>
      <c r="R128" s="78" t="s">
        <v>1251</v>
      </c>
      <c r="S128" s="62">
        <v>9999</v>
      </c>
      <c r="T128" s="58">
        <f>(J128+K128+L128)+IF((VLOOKUP(Q128,MogulsDD!$A$1:$C$2000,3,FALSE)*(M128+O128)/2)&gt;3.75,3.75,VLOOKUP(Q128,MogulsDD!$A$1:$C$2000,3,FALSE)*(M128+O128)/2)+IF((VLOOKUP(R128,MogulsDD!$A$1:$C$2000,3,FALSE)*(N128+P128)/2)&gt;3.75,3.75,VLOOKUP(R128,MogulsDD!$A$1:$C$2000,3,FALSE)*(N128+P128)/2)+IF((18-12*S128/$J$5)&gt;7.5,7.5,IF((18-12*S128/$J$5)&lt;0,0,(18-12*S128/$J$5)))</f>
        <v>0</v>
      </c>
      <c r="U128" s="43"/>
      <c r="V128" s="43"/>
      <c r="W128" s="43"/>
      <c r="X128" s="43"/>
      <c r="Y128" s="43"/>
      <c r="Z128" s="43"/>
      <c r="AA128" s="43"/>
      <c r="AB128" s="43"/>
      <c r="AC128" s="43"/>
      <c r="AD128" s="43"/>
    </row>
    <row r="129" spans="1:30" ht="12.75" hidden="1" customHeight="1">
      <c r="A129" s="56">
        <f t="shared" si="3"/>
        <v>1</v>
      </c>
      <c r="B129" s="110"/>
      <c r="C129" s="58"/>
      <c r="D129" s="58"/>
      <c r="E129" s="58"/>
      <c r="F129" s="58"/>
      <c r="G129" s="58"/>
      <c r="H129" s="58"/>
      <c r="I129" s="60"/>
      <c r="J129" s="111"/>
      <c r="K129" s="81"/>
      <c r="L129" s="81"/>
      <c r="M129" s="82"/>
      <c r="N129" s="82"/>
      <c r="O129" s="78"/>
      <c r="P129" s="78"/>
      <c r="Q129" s="78" t="s">
        <v>1252</v>
      </c>
      <c r="R129" s="78" t="s">
        <v>1253</v>
      </c>
      <c r="S129" s="62">
        <v>9999</v>
      </c>
      <c r="T129" s="58">
        <f>(J129+K129+L129)+IF((VLOOKUP(Q129,MogulsDD!$A$1:$C$2000,3,FALSE)*(M129+O129)/2)&gt;3.75,3.75,VLOOKUP(Q129,MogulsDD!$A$1:$C$2000,3,FALSE)*(M129+O129)/2)+IF((VLOOKUP(R129,MogulsDD!$A$1:$C$2000,3,FALSE)*(N129+P129)/2)&gt;3.75,3.75,VLOOKUP(R129,MogulsDD!$A$1:$C$2000,3,FALSE)*(N129+P129)/2)+IF((18-12*S129/$J$5)&gt;7.5,7.5,IF((18-12*S129/$J$5)&lt;0,0,(18-12*S129/$J$5)))</f>
        <v>0</v>
      </c>
      <c r="U129" s="43"/>
      <c r="V129" s="43"/>
      <c r="W129" s="43"/>
      <c r="X129" s="43"/>
      <c r="Y129" s="43"/>
      <c r="Z129" s="43"/>
      <c r="AA129" s="43"/>
      <c r="AB129" s="43"/>
      <c r="AC129" s="43"/>
      <c r="AD129" s="43"/>
    </row>
    <row r="130" spans="1:30" ht="12.75" hidden="1" customHeight="1">
      <c r="A130" s="56">
        <f t="shared" si="3"/>
        <v>1</v>
      </c>
      <c r="B130" s="110"/>
      <c r="C130" s="58"/>
      <c r="D130" s="58"/>
      <c r="E130" s="58"/>
      <c r="F130" s="58"/>
      <c r="G130" s="58"/>
      <c r="H130" s="58"/>
      <c r="I130" s="60"/>
      <c r="J130" s="111"/>
      <c r="K130" s="81"/>
      <c r="L130" s="81"/>
      <c r="M130" s="82"/>
      <c r="N130" s="82"/>
      <c r="O130" s="78"/>
      <c r="P130" s="78"/>
      <c r="Q130" s="78" t="s">
        <v>1254</v>
      </c>
      <c r="R130" s="78" t="s">
        <v>1255</v>
      </c>
      <c r="S130" s="62">
        <v>9999</v>
      </c>
      <c r="T130" s="58">
        <f>(J130+K130+L130)+IF((VLOOKUP(Q130,MogulsDD!$A$1:$C$2000,3,FALSE)*(M130+O130)/2)&gt;3.75,3.75,VLOOKUP(Q130,MogulsDD!$A$1:$C$2000,3,FALSE)*(M130+O130)/2)+IF((VLOOKUP(R130,MogulsDD!$A$1:$C$2000,3,FALSE)*(N130+P130)/2)&gt;3.75,3.75,VLOOKUP(R130,MogulsDD!$A$1:$C$2000,3,FALSE)*(N130+P130)/2)+IF((18-12*S130/$J$5)&gt;7.5,7.5,IF((18-12*S130/$J$5)&lt;0,0,(18-12*S130/$J$5)))</f>
        <v>0</v>
      </c>
      <c r="U130" s="43"/>
      <c r="V130" s="43"/>
      <c r="W130" s="43"/>
      <c r="X130" s="43"/>
      <c r="Y130" s="43"/>
      <c r="Z130" s="43"/>
      <c r="AA130" s="43"/>
      <c r="AB130" s="43"/>
      <c r="AC130" s="43"/>
      <c r="AD130" s="43"/>
    </row>
    <row r="131" spans="1:30" ht="12.75" hidden="1" customHeight="1">
      <c r="A131" s="56">
        <f t="shared" si="3"/>
        <v>1</v>
      </c>
      <c r="B131" s="110"/>
      <c r="C131" s="58"/>
      <c r="D131" s="58"/>
      <c r="E131" s="58"/>
      <c r="F131" s="58"/>
      <c r="G131" s="58"/>
      <c r="H131" s="58"/>
      <c r="I131" s="60"/>
      <c r="J131" s="111"/>
      <c r="K131" s="81"/>
      <c r="L131" s="81"/>
      <c r="M131" s="82"/>
      <c r="N131" s="82"/>
      <c r="O131" s="78"/>
      <c r="P131" s="78"/>
      <c r="Q131" s="78" t="s">
        <v>1256</v>
      </c>
      <c r="R131" s="78" t="s">
        <v>1257</v>
      </c>
      <c r="S131" s="62">
        <v>9999</v>
      </c>
      <c r="T131" s="58">
        <f>(J131+K131+L131)+IF((VLOOKUP(Q131,MogulsDD!$A$1:$C$2000,3,FALSE)*(M131+O131)/2)&gt;3.75,3.75,VLOOKUP(Q131,MogulsDD!$A$1:$C$2000,3,FALSE)*(M131+O131)/2)+IF((VLOOKUP(R131,MogulsDD!$A$1:$C$2000,3,FALSE)*(N131+P131)/2)&gt;3.75,3.75,VLOOKUP(R131,MogulsDD!$A$1:$C$2000,3,FALSE)*(N131+P131)/2)+IF((18-12*S131/$J$5)&gt;7.5,7.5,IF((18-12*S131/$J$5)&lt;0,0,(18-12*S131/$J$5)))</f>
        <v>0</v>
      </c>
      <c r="U131" s="43"/>
      <c r="V131" s="43"/>
      <c r="W131" s="43"/>
      <c r="X131" s="43"/>
      <c r="Y131" s="43"/>
      <c r="Z131" s="43"/>
      <c r="AA131" s="43"/>
      <c r="AB131" s="43"/>
      <c r="AC131" s="43"/>
      <c r="AD131" s="43"/>
    </row>
    <row r="132" spans="1:30" ht="12.75" hidden="1" customHeight="1">
      <c r="A132" s="56">
        <f t="shared" si="3"/>
        <v>1</v>
      </c>
      <c r="B132" s="110"/>
      <c r="C132" s="58"/>
      <c r="D132" s="58"/>
      <c r="E132" s="58"/>
      <c r="F132" s="58"/>
      <c r="G132" s="58"/>
      <c r="H132" s="58"/>
      <c r="I132" s="60"/>
      <c r="J132" s="111"/>
      <c r="K132" s="81"/>
      <c r="L132" s="81"/>
      <c r="M132" s="82"/>
      <c r="N132" s="82"/>
      <c r="O132" s="78"/>
      <c r="P132" s="78"/>
      <c r="Q132" s="78" t="s">
        <v>1258</v>
      </c>
      <c r="R132" s="78" t="s">
        <v>1259</v>
      </c>
      <c r="S132" s="62">
        <v>9999</v>
      </c>
      <c r="T132" s="58">
        <f>(J132+K132+L132)+IF((VLOOKUP(Q132,MogulsDD!$A$1:$C$2000,3,FALSE)*(M132+O132)/2)&gt;3.75,3.75,VLOOKUP(Q132,MogulsDD!$A$1:$C$2000,3,FALSE)*(M132+O132)/2)+IF((VLOOKUP(R132,MogulsDD!$A$1:$C$2000,3,FALSE)*(N132+P132)/2)&gt;3.75,3.75,VLOOKUP(R132,MogulsDD!$A$1:$C$2000,3,FALSE)*(N132+P132)/2)+IF((18-12*S132/$J$5)&gt;7.5,7.5,IF((18-12*S132/$J$5)&lt;0,0,(18-12*S132/$J$5)))</f>
        <v>0</v>
      </c>
      <c r="U132" s="43"/>
      <c r="V132" s="43"/>
      <c r="W132" s="43"/>
      <c r="X132" s="43"/>
      <c r="Y132" s="43"/>
      <c r="Z132" s="43"/>
      <c r="AA132" s="43"/>
      <c r="AB132" s="43"/>
      <c r="AC132" s="43"/>
      <c r="AD132" s="43"/>
    </row>
    <row r="133" spans="1:30" ht="12.75" hidden="1" customHeight="1">
      <c r="A133" s="56">
        <f t="shared" si="3"/>
        <v>1</v>
      </c>
      <c r="B133" s="110"/>
      <c r="C133" s="58"/>
      <c r="D133" s="58"/>
      <c r="E133" s="58"/>
      <c r="F133" s="58"/>
      <c r="G133" s="58"/>
      <c r="H133" s="58"/>
      <c r="I133" s="60"/>
      <c r="J133" s="111"/>
      <c r="K133" s="81"/>
      <c r="L133" s="81"/>
      <c r="M133" s="82"/>
      <c r="N133" s="82"/>
      <c r="O133" s="78"/>
      <c r="P133" s="78"/>
      <c r="Q133" s="78" t="s">
        <v>1260</v>
      </c>
      <c r="R133" s="78" t="s">
        <v>1261</v>
      </c>
      <c r="S133" s="62">
        <v>9999</v>
      </c>
      <c r="T133" s="58">
        <f>(J133+K133+L133)+IF((VLOOKUP(Q133,MogulsDD!$A$1:$C$2000,3,FALSE)*(M133+O133)/2)&gt;3.75,3.75,VLOOKUP(Q133,MogulsDD!$A$1:$C$2000,3,FALSE)*(M133+O133)/2)+IF((VLOOKUP(R133,MogulsDD!$A$1:$C$2000,3,FALSE)*(N133+P133)/2)&gt;3.75,3.75,VLOOKUP(R133,MogulsDD!$A$1:$C$2000,3,FALSE)*(N133+P133)/2)+IF((18-12*S133/$J$5)&gt;7.5,7.5,IF((18-12*S133/$J$5)&lt;0,0,(18-12*S133/$J$5)))</f>
        <v>0</v>
      </c>
      <c r="U133" s="43"/>
      <c r="V133" s="43"/>
      <c r="W133" s="43"/>
      <c r="X133" s="43"/>
      <c r="Y133" s="43"/>
      <c r="Z133" s="43"/>
      <c r="AA133" s="43"/>
      <c r="AB133" s="43"/>
      <c r="AC133" s="43"/>
      <c r="AD133" s="43"/>
    </row>
    <row r="134" spans="1:30" ht="12.75" hidden="1" customHeight="1">
      <c r="A134" s="56">
        <f t="shared" si="3"/>
        <v>1</v>
      </c>
      <c r="B134" s="110"/>
      <c r="C134" s="58"/>
      <c r="D134" s="58"/>
      <c r="E134" s="58"/>
      <c r="F134" s="58"/>
      <c r="G134" s="58"/>
      <c r="H134" s="58"/>
      <c r="I134" s="60"/>
      <c r="J134" s="111"/>
      <c r="K134" s="81"/>
      <c r="L134" s="81"/>
      <c r="M134" s="82"/>
      <c r="N134" s="82"/>
      <c r="O134" s="78"/>
      <c r="P134" s="78"/>
      <c r="Q134" s="78" t="s">
        <v>1262</v>
      </c>
      <c r="R134" s="78" t="s">
        <v>1263</v>
      </c>
      <c r="S134" s="62">
        <v>9999</v>
      </c>
      <c r="T134" s="58">
        <f>(J134+K134+L134)+IF((VLOOKUP(Q134,MogulsDD!$A$1:$C$2000,3,FALSE)*(M134+O134)/2)&gt;3.75,3.75,VLOOKUP(Q134,MogulsDD!$A$1:$C$2000,3,FALSE)*(M134+O134)/2)+IF((VLOOKUP(R134,MogulsDD!$A$1:$C$2000,3,FALSE)*(N134+P134)/2)&gt;3.75,3.75,VLOOKUP(R134,MogulsDD!$A$1:$C$2000,3,FALSE)*(N134+P134)/2)+IF((18-12*S134/$J$5)&gt;7.5,7.5,IF((18-12*S134/$J$5)&lt;0,0,(18-12*S134/$J$5)))</f>
        <v>0</v>
      </c>
      <c r="U134" s="43"/>
      <c r="V134" s="43"/>
      <c r="W134" s="43"/>
      <c r="X134" s="43"/>
      <c r="Y134" s="43"/>
      <c r="Z134" s="43"/>
      <c r="AA134" s="43"/>
      <c r="AB134" s="43"/>
      <c r="AC134" s="43"/>
      <c r="AD134" s="43"/>
    </row>
    <row r="135" spans="1:30" ht="12.75" hidden="1" customHeight="1">
      <c r="A135" s="56">
        <f t="shared" si="3"/>
        <v>1</v>
      </c>
      <c r="B135" s="110"/>
      <c r="C135" s="58"/>
      <c r="D135" s="58"/>
      <c r="E135" s="58"/>
      <c r="F135" s="58"/>
      <c r="G135" s="58"/>
      <c r="H135" s="58"/>
      <c r="I135" s="60"/>
      <c r="J135" s="111"/>
      <c r="K135" s="81"/>
      <c r="L135" s="81"/>
      <c r="M135" s="82"/>
      <c r="N135" s="82"/>
      <c r="O135" s="78"/>
      <c r="P135" s="78"/>
      <c r="Q135" s="78" t="s">
        <v>1264</v>
      </c>
      <c r="R135" s="78" t="s">
        <v>1265</v>
      </c>
      <c r="S135" s="62">
        <v>9999</v>
      </c>
      <c r="T135" s="58">
        <f>(J135+K135+L135)+IF((VLOOKUP(Q135,MogulsDD!$A$1:$C$2000,3,FALSE)*(M135+O135)/2)&gt;3.75,3.75,VLOOKUP(Q135,MogulsDD!$A$1:$C$2000,3,FALSE)*(M135+O135)/2)+IF((VLOOKUP(R135,MogulsDD!$A$1:$C$2000,3,FALSE)*(N135+P135)/2)&gt;3.75,3.75,VLOOKUP(R135,MogulsDD!$A$1:$C$2000,3,FALSE)*(N135+P135)/2)+IF((18-12*S135/$J$5)&gt;7.5,7.5,IF((18-12*S135/$J$5)&lt;0,0,(18-12*S135/$J$5)))</f>
        <v>0</v>
      </c>
      <c r="U135" s="43"/>
      <c r="V135" s="43"/>
      <c r="W135" s="43"/>
      <c r="X135" s="43"/>
      <c r="Y135" s="43"/>
      <c r="Z135" s="43"/>
      <c r="AA135" s="43"/>
      <c r="AB135" s="43"/>
      <c r="AC135" s="43"/>
      <c r="AD135" s="43"/>
    </row>
    <row r="136" spans="1:30" ht="12.75" hidden="1" customHeight="1">
      <c r="A136" s="56">
        <f t="shared" si="3"/>
        <v>1</v>
      </c>
      <c r="B136" s="110"/>
      <c r="C136" s="58"/>
      <c r="D136" s="58"/>
      <c r="E136" s="58"/>
      <c r="F136" s="58"/>
      <c r="G136" s="58"/>
      <c r="H136" s="58"/>
      <c r="I136" s="60"/>
      <c r="J136" s="111"/>
      <c r="K136" s="81"/>
      <c r="L136" s="81"/>
      <c r="M136" s="82"/>
      <c r="N136" s="82"/>
      <c r="O136" s="78"/>
      <c r="P136" s="78"/>
      <c r="Q136" s="78" t="s">
        <v>1266</v>
      </c>
      <c r="R136" s="78" t="s">
        <v>1267</v>
      </c>
      <c r="S136" s="62">
        <v>9999</v>
      </c>
      <c r="T136" s="58">
        <f>(J136+K136+L136)+IF((VLOOKUP(Q136,MogulsDD!$A$1:$C$2000,3,FALSE)*(M136+O136)/2)&gt;3.75,3.75,VLOOKUP(Q136,MogulsDD!$A$1:$C$2000,3,FALSE)*(M136+O136)/2)+IF((VLOOKUP(R136,MogulsDD!$A$1:$C$2000,3,FALSE)*(N136+P136)/2)&gt;3.75,3.75,VLOOKUP(R136,MogulsDD!$A$1:$C$2000,3,FALSE)*(N136+P136)/2)+IF((18-12*S136/$J$5)&gt;7.5,7.5,IF((18-12*S136/$J$5)&lt;0,0,(18-12*S136/$J$5)))</f>
        <v>0</v>
      </c>
      <c r="U136" s="43"/>
      <c r="V136" s="43"/>
      <c r="W136" s="43"/>
      <c r="X136" s="43"/>
      <c r="Y136" s="43"/>
      <c r="Z136" s="43"/>
      <c r="AA136" s="43"/>
      <c r="AB136" s="43"/>
      <c r="AC136" s="43"/>
      <c r="AD136" s="43"/>
    </row>
    <row r="137" spans="1:30" ht="12.75" hidden="1" customHeight="1">
      <c r="A137" s="56">
        <f t="shared" si="3"/>
        <v>1</v>
      </c>
      <c r="B137" s="110"/>
      <c r="C137" s="58"/>
      <c r="D137" s="58"/>
      <c r="E137" s="58"/>
      <c r="F137" s="58"/>
      <c r="G137" s="58"/>
      <c r="H137" s="58"/>
      <c r="I137" s="60"/>
      <c r="J137" s="111"/>
      <c r="K137" s="81"/>
      <c r="L137" s="81"/>
      <c r="M137" s="82"/>
      <c r="N137" s="82"/>
      <c r="O137" s="78"/>
      <c r="P137" s="78"/>
      <c r="Q137" s="78" t="s">
        <v>1268</v>
      </c>
      <c r="R137" s="78" t="s">
        <v>1269</v>
      </c>
      <c r="S137" s="62">
        <v>9999</v>
      </c>
      <c r="T137" s="58">
        <f>(J137+K137+L137)+IF((VLOOKUP(Q137,MogulsDD!$A$1:$C$2000,3,FALSE)*(M137+O137)/2)&gt;3.75,3.75,VLOOKUP(Q137,MogulsDD!$A$1:$C$2000,3,FALSE)*(M137+O137)/2)+IF((VLOOKUP(R137,MogulsDD!$A$1:$C$2000,3,FALSE)*(N137+P137)/2)&gt;3.75,3.75,VLOOKUP(R137,MogulsDD!$A$1:$C$2000,3,FALSE)*(N137+P137)/2)+IF((18-12*S137/$J$5)&gt;7.5,7.5,IF((18-12*S137/$J$5)&lt;0,0,(18-12*S137/$J$5)))</f>
        <v>0</v>
      </c>
      <c r="U137" s="43"/>
      <c r="V137" s="43"/>
      <c r="W137" s="43"/>
      <c r="X137" s="43"/>
      <c r="Y137" s="43"/>
      <c r="Z137" s="43"/>
      <c r="AA137" s="43"/>
      <c r="AB137" s="43"/>
      <c r="AC137" s="43"/>
      <c r="AD137" s="43"/>
    </row>
    <row r="138" spans="1:30" ht="12.75" hidden="1" customHeight="1">
      <c r="A138" s="56">
        <f t="shared" si="3"/>
        <v>1</v>
      </c>
      <c r="B138" s="110"/>
      <c r="C138" s="58"/>
      <c r="D138" s="58"/>
      <c r="E138" s="58"/>
      <c r="F138" s="58"/>
      <c r="G138" s="58"/>
      <c r="H138" s="58"/>
      <c r="I138" s="60"/>
      <c r="J138" s="111"/>
      <c r="K138" s="81"/>
      <c r="L138" s="81"/>
      <c r="M138" s="82"/>
      <c r="N138" s="82"/>
      <c r="O138" s="78"/>
      <c r="P138" s="78"/>
      <c r="Q138" s="78" t="s">
        <v>1270</v>
      </c>
      <c r="R138" s="78" t="s">
        <v>1271</v>
      </c>
      <c r="S138" s="62">
        <v>9999</v>
      </c>
      <c r="T138" s="58">
        <f>(J138+K138+L138)+IF((VLOOKUP(Q138,MogulsDD!$A$1:$C$2000,3,FALSE)*(M138+O138)/2)&gt;3.75,3.75,VLOOKUP(Q138,MogulsDD!$A$1:$C$2000,3,FALSE)*(M138+O138)/2)+IF((VLOOKUP(R138,MogulsDD!$A$1:$C$2000,3,FALSE)*(N138+P138)/2)&gt;3.75,3.75,VLOOKUP(R138,MogulsDD!$A$1:$C$2000,3,FALSE)*(N138+P138)/2)+IF((18-12*S138/$J$5)&gt;7.5,7.5,IF((18-12*S138/$J$5)&lt;0,0,(18-12*S138/$J$5)))</f>
        <v>0</v>
      </c>
      <c r="U138" s="43"/>
      <c r="V138" s="43"/>
      <c r="W138" s="43"/>
      <c r="X138" s="43"/>
      <c r="Y138" s="43"/>
      <c r="Z138" s="43"/>
      <c r="AA138" s="43"/>
      <c r="AB138" s="43"/>
      <c r="AC138" s="43"/>
      <c r="AD138" s="43"/>
    </row>
    <row r="139" spans="1:30" ht="12.75" hidden="1" customHeight="1">
      <c r="A139" s="56">
        <f t="shared" si="3"/>
        <v>1</v>
      </c>
      <c r="B139" s="110"/>
      <c r="C139" s="58"/>
      <c r="D139" s="58"/>
      <c r="E139" s="58"/>
      <c r="F139" s="58"/>
      <c r="G139" s="58"/>
      <c r="H139" s="58"/>
      <c r="I139" s="60"/>
      <c r="J139" s="111"/>
      <c r="K139" s="81"/>
      <c r="L139" s="81"/>
      <c r="M139" s="82"/>
      <c r="N139" s="82"/>
      <c r="O139" s="78"/>
      <c r="P139" s="78"/>
      <c r="Q139" s="78" t="s">
        <v>1272</v>
      </c>
      <c r="R139" s="78" t="s">
        <v>1273</v>
      </c>
      <c r="S139" s="62">
        <v>9999</v>
      </c>
      <c r="T139" s="58">
        <f>(J139+K139+L139)+IF((VLOOKUP(Q139,MogulsDD!$A$1:$C$2000,3,FALSE)*(M139+O139)/2)&gt;3.75,3.75,VLOOKUP(Q139,MogulsDD!$A$1:$C$2000,3,FALSE)*(M139+O139)/2)+IF((VLOOKUP(R139,MogulsDD!$A$1:$C$2000,3,FALSE)*(N139+P139)/2)&gt;3.75,3.75,VLOOKUP(R139,MogulsDD!$A$1:$C$2000,3,FALSE)*(N139+P139)/2)+IF((18-12*S139/$J$5)&gt;7.5,7.5,IF((18-12*S139/$J$5)&lt;0,0,(18-12*S139/$J$5)))</f>
        <v>0</v>
      </c>
      <c r="U139" s="43"/>
      <c r="V139" s="43"/>
      <c r="W139" s="43"/>
      <c r="X139" s="43"/>
      <c r="Y139" s="43"/>
      <c r="Z139" s="43"/>
      <c r="AA139" s="43"/>
      <c r="AB139" s="43"/>
      <c r="AC139" s="43"/>
      <c r="AD139" s="43"/>
    </row>
    <row r="140" spans="1:30" ht="13.5" hidden="1" customHeight="1">
      <c r="A140" s="56">
        <f t="shared" si="3"/>
        <v>1</v>
      </c>
      <c r="B140" s="118"/>
      <c r="C140" s="86"/>
      <c r="D140" s="86"/>
      <c r="E140" s="86"/>
      <c r="F140" s="86"/>
      <c r="G140" s="86"/>
      <c r="H140" s="86"/>
      <c r="I140" s="87"/>
      <c r="J140" s="119"/>
      <c r="K140" s="89"/>
      <c r="L140" s="89"/>
      <c r="M140" s="90"/>
      <c r="N140" s="90"/>
      <c r="O140" s="120"/>
      <c r="P140" s="120"/>
      <c r="Q140" s="78" t="s">
        <v>1274</v>
      </c>
      <c r="R140" s="78" t="s">
        <v>1275</v>
      </c>
      <c r="S140" s="62">
        <v>9999</v>
      </c>
      <c r="T140" s="58">
        <f>(J140+K140+L140)+IF((VLOOKUP(Q140,MogulsDD!$A$1:$C$2000,3,FALSE)*(M140+O140)/2)&gt;3.75,3.75,VLOOKUP(Q140,MogulsDD!$A$1:$C$2000,3,FALSE)*(M140+O140)/2)+IF((VLOOKUP(R140,MogulsDD!$A$1:$C$2000,3,FALSE)*(N140+P140)/2)&gt;3.75,3.75,VLOOKUP(R140,MogulsDD!$A$1:$C$2000,3,FALSE)*(N140+P140)/2)+IF((18-12*S140/$J$5)&gt;7.5,7.5,IF((18-12*S140/$J$5)&lt;0,0,(18-12*S140/$J$5)))</f>
        <v>0</v>
      </c>
      <c r="U140" s="43"/>
      <c r="V140" s="43"/>
      <c r="W140" s="43"/>
      <c r="X140" s="43"/>
      <c r="Y140" s="43"/>
      <c r="Z140" s="43"/>
      <c r="AA140" s="43"/>
      <c r="AB140" s="43"/>
      <c r="AC140" s="43"/>
      <c r="AD140" s="43"/>
    </row>
    <row r="141" spans="1:30" ht="12.75" hidden="1" customHeight="1">
      <c r="A141" s="2"/>
      <c r="B141" s="2"/>
      <c r="C141" s="2"/>
      <c r="D141" s="2"/>
      <c r="E141" s="2"/>
      <c r="F141" s="2"/>
      <c r="G141" s="2"/>
      <c r="H141" s="2"/>
      <c r="I141" s="2"/>
      <c r="J141" s="2"/>
      <c r="K141" s="2"/>
      <c r="L141" s="2"/>
      <c r="M141" s="2"/>
      <c r="N141" s="2"/>
      <c r="O141" s="2"/>
      <c r="P141" s="2"/>
      <c r="Q141" s="2"/>
      <c r="R141" s="2"/>
      <c r="S141" s="2"/>
      <c r="T141" s="2"/>
      <c r="U141" s="43"/>
      <c r="V141" s="43"/>
      <c r="W141" s="43"/>
      <c r="X141" s="43"/>
      <c r="Y141" s="43"/>
      <c r="Z141" s="43"/>
      <c r="AA141" s="43"/>
      <c r="AB141" s="43"/>
      <c r="AC141" s="43"/>
      <c r="AD141" s="43"/>
    </row>
    <row r="142" spans="1:30" ht="12.75" hidden="1" customHeight="1">
      <c r="A142" s="2"/>
      <c r="B142" s="2"/>
      <c r="C142" s="2"/>
      <c r="D142" s="2"/>
      <c r="E142" s="2"/>
      <c r="F142" s="2"/>
      <c r="G142" s="2"/>
      <c r="H142" s="2"/>
      <c r="I142" s="2"/>
      <c r="J142" s="2"/>
      <c r="K142" s="2"/>
      <c r="L142" s="2"/>
      <c r="M142" s="2"/>
      <c r="N142" s="2"/>
      <c r="O142" s="2"/>
      <c r="P142" s="2"/>
      <c r="Q142" s="2"/>
      <c r="R142" s="2"/>
      <c r="S142" s="2"/>
      <c r="T142" s="2"/>
      <c r="U142" s="43"/>
      <c r="V142" s="43"/>
      <c r="W142" s="43"/>
      <c r="X142" s="43"/>
      <c r="Y142" s="43"/>
      <c r="Z142" s="43"/>
      <c r="AA142" s="43"/>
      <c r="AB142" s="43"/>
      <c r="AC142" s="43"/>
      <c r="AD142" s="43"/>
    </row>
    <row r="143" spans="1:30" ht="12.75" hidden="1" customHeight="1">
      <c r="A143" s="2"/>
      <c r="B143" s="2"/>
      <c r="C143" s="2"/>
      <c r="D143" s="2"/>
      <c r="E143" s="2"/>
      <c r="F143" s="2"/>
      <c r="G143" s="2"/>
      <c r="H143" s="2"/>
      <c r="I143" s="2"/>
      <c r="J143" s="2"/>
      <c r="K143" s="2"/>
      <c r="L143" s="2"/>
      <c r="M143" s="2"/>
      <c r="N143" s="2"/>
      <c r="O143" s="2"/>
      <c r="P143" s="2"/>
      <c r="Q143" s="2"/>
      <c r="R143" s="2"/>
      <c r="S143" s="2"/>
      <c r="T143" s="2"/>
      <c r="U143" s="43"/>
      <c r="V143" s="43"/>
      <c r="W143" s="43"/>
      <c r="X143" s="43"/>
      <c r="Y143" s="43"/>
      <c r="Z143" s="43"/>
      <c r="AA143" s="43"/>
      <c r="AB143" s="43"/>
      <c r="AC143" s="43"/>
      <c r="AD143" s="43"/>
    </row>
    <row r="144" spans="1:30" ht="12.75" hidden="1" customHeight="1">
      <c r="A144" s="2"/>
      <c r="B144" s="2"/>
      <c r="C144" s="2"/>
      <c r="D144" s="2"/>
      <c r="E144" s="2"/>
      <c r="F144" s="2"/>
      <c r="G144" s="2"/>
      <c r="H144" s="2"/>
      <c r="I144" s="2"/>
      <c r="J144" s="2"/>
      <c r="K144" s="2"/>
      <c r="L144" s="2"/>
      <c r="M144" s="2"/>
      <c r="N144" s="2"/>
      <c r="O144" s="2"/>
      <c r="P144" s="2"/>
      <c r="Q144" s="2"/>
      <c r="R144" s="2"/>
      <c r="S144" s="2"/>
      <c r="T144" s="2"/>
      <c r="U144" s="43"/>
      <c r="V144" s="43"/>
      <c r="W144" s="43"/>
      <c r="X144" s="43"/>
      <c r="Y144" s="43"/>
      <c r="Z144" s="43"/>
      <c r="AA144" s="43"/>
      <c r="AB144" s="43"/>
      <c r="AC144" s="43"/>
      <c r="AD144" s="43"/>
    </row>
    <row r="145" spans="1:30" ht="12.75" hidden="1" customHeight="1">
      <c r="A145" s="2"/>
      <c r="B145" s="2"/>
      <c r="C145" s="2"/>
      <c r="D145" s="2"/>
      <c r="E145" s="2"/>
      <c r="F145" s="2"/>
      <c r="G145" s="2"/>
      <c r="H145" s="2"/>
      <c r="I145" s="2"/>
      <c r="J145" s="2"/>
      <c r="K145" s="2"/>
      <c r="L145" s="2"/>
      <c r="M145" s="2"/>
      <c r="N145" s="2"/>
      <c r="O145" s="2"/>
      <c r="P145" s="2"/>
      <c r="Q145" s="2"/>
      <c r="R145" s="2"/>
      <c r="S145" s="2"/>
      <c r="T145" s="2"/>
      <c r="U145" s="43"/>
      <c r="V145" s="43"/>
      <c r="W145" s="43"/>
      <c r="X145" s="43"/>
      <c r="Y145" s="43"/>
      <c r="Z145" s="43"/>
      <c r="AA145" s="43"/>
      <c r="AB145" s="43"/>
      <c r="AC145" s="43"/>
      <c r="AD145" s="43"/>
    </row>
    <row r="146" spans="1:30" ht="12.75" hidden="1" customHeight="1">
      <c r="A146" s="2"/>
      <c r="B146" s="2"/>
      <c r="C146" s="2"/>
      <c r="D146" s="2"/>
      <c r="E146" s="2"/>
      <c r="F146" s="2"/>
      <c r="G146" s="2"/>
      <c r="H146" s="2"/>
      <c r="I146" s="2"/>
      <c r="J146" s="2"/>
      <c r="K146" s="2"/>
      <c r="L146" s="2"/>
      <c r="M146" s="2"/>
      <c r="N146" s="2"/>
      <c r="O146" s="2"/>
      <c r="P146" s="2"/>
      <c r="Q146" s="2"/>
      <c r="R146" s="2"/>
      <c r="S146" s="2"/>
      <c r="T146" s="2"/>
      <c r="U146" s="43"/>
      <c r="V146" s="43"/>
      <c r="W146" s="43"/>
      <c r="X146" s="43"/>
      <c r="Y146" s="43"/>
      <c r="Z146" s="43"/>
      <c r="AA146" s="43"/>
      <c r="AB146" s="43"/>
      <c r="AC146" s="43"/>
      <c r="AD146" s="43"/>
    </row>
    <row r="147" spans="1:30" ht="12.75" hidden="1" customHeight="1">
      <c r="A147" s="2"/>
      <c r="B147" s="2"/>
      <c r="C147" s="2"/>
      <c r="D147" s="2"/>
      <c r="E147" s="2"/>
      <c r="F147" s="2"/>
      <c r="G147" s="2"/>
      <c r="H147" s="2"/>
      <c r="I147" s="2"/>
      <c r="J147" s="2"/>
      <c r="K147" s="2"/>
      <c r="L147" s="2"/>
      <c r="M147" s="2"/>
      <c r="N147" s="2"/>
      <c r="O147" s="2"/>
      <c r="P147" s="2"/>
      <c r="Q147" s="2"/>
      <c r="R147" s="2"/>
      <c r="S147" s="2"/>
      <c r="T147" s="2"/>
      <c r="U147" s="43"/>
      <c r="V147" s="43"/>
      <c r="W147" s="43"/>
      <c r="X147" s="43"/>
      <c r="Y147" s="43"/>
      <c r="Z147" s="43"/>
      <c r="AA147" s="43"/>
      <c r="AB147" s="43"/>
      <c r="AC147" s="43"/>
      <c r="AD147" s="43"/>
    </row>
    <row r="148" spans="1:30" ht="12.75" hidden="1" customHeight="1">
      <c r="A148" s="2"/>
      <c r="B148" s="2"/>
      <c r="C148" s="2"/>
      <c r="D148" s="2"/>
      <c r="E148" s="2"/>
      <c r="F148" s="2"/>
      <c r="G148" s="2"/>
      <c r="H148" s="2"/>
      <c r="I148" s="2"/>
      <c r="J148" s="2"/>
      <c r="K148" s="2"/>
      <c r="L148" s="2"/>
      <c r="M148" s="2"/>
      <c r="N148" s="2"/>
      <c r="O148" s="2"/>
      <c r="P148" s="2"/>
      <c r="Q148" s="2"/>
      <c r="R148" s="2"/>
      <c r="S148" s="2"/>
      <c r="T148" s="2"/>
      <c r="U148" s="43"/>
      <c r="V148" s="43"/>
      <c r="W148" s="43"/>
      <c r="X148" s="43"/>
      <c r="Y148" s="43"/>
      <c r="Z148" s="43"/>
      <c r="AA148" s="43"/>
      <c r="AB148" s="43"/>
      <c r="AC148" s="43"/>
      <c r="AD148" s="43"/>
    </row>
    <row r="149" spans="1:30" ht="12.75" hidden="1" customHeight="1">
      <c r="A149" s="2"/>
      <c r="B149" s="2"/>
      <c r="C149" s="2"/>
      <c r="D149" s="2"/>
      <c r="E149" s="2"/>
      <c r="F149" s="2"/>
      <c r="G149" s="2"/>
      <c r="H149" s="2"/>
      <c r="I149" s="2"/>
      <c r="J149" s="2"/>
      <c r="K149" s="2"/>
      <c r="L149" s="2"/>
      <c r="M149" s="2"/>
      <c r="N149" s="2"/>
      <c r="O149" s="2"/>
      <c r="P149" s="2"/>
      <c r="Q149" s="2"/>
      <c r="R149" s="2"/>
      <c r="S149" s="2"/>
      <c r="T149" s="2"/>
      <c r="U149" s="43"/>
      <c r="V149" s="43"/>
      <c r="W149" s="43"/>
      <c r="X149" s="43"/>
      <c r="Y149" s="43"/>
      <c r="Z149" s="43"/>
      <c r="AA149" s="43"/>
      <c r="AB149" s="43"/>
      <c r="AC149" s="43"/>
      <c r="AD149" s="43"/>
    </row>
    <row r="150" spans="1:30" ht="12.75" hidden="1" customHeight="1">
      <c r="A150" s="2"/>
      <c r="B150" s="2"/>
      <c r="C150" s="2"/>
      <c r="D150" s="2"/>
      <c r="E150" s="2"/>
      <c r="F150" s="2"/>
      <c r="G150" s="2"/>
      <c r="H150" s="2"/>
      <c r="I150" s="2"/>
      <c r="J150" s="2"/>
      <c r="K150" s="2"/>
      <c r="L150" s="2"/>
      <c r="M150" s="2"/>
      <c r="N150" s="2"/>
      <c r="O150" s="2"/>
      <c r="P150" s="2"/>
      <c r="Q150" s="2"/>
      <c r="R150" s="2"/>
      <c r="S150" s="2"/>
      <c r="T150" s="2"/>
      <c r="U150" s="43"/>
      <c r="V150" s="43"/>
      <c r="W150" s="43"/>
      <c r="X150" s="43"/>
      <c r="Y150" s="43"/>
      <c r="Z150" s="43"/>
      <c r="AA150" s="43"/>
      <c r="AB150" s="43"/>
      <c r="AC150" s="43"/>
      <c r="AD150" s="43"/>
    </row>
    <row r="151" spans="1:30" ht="12.75" hidden="1" customHeight="1">
      <c r="A151" s="2"/>
      <c r="B151" s="2"/>
      <c r="C151" s="2"/>
      <c r="D151" s="2"/>
      <c r="E151" s="2"/>
      <c r="F151" s="2"/>
      <c r="G151" s="2"/>
      <c r="H151" s="2"/>
      <c r="I151" s="2"/>
      <c r="J151" s="2"/>
      <c r="K151" s="2"/>
      <c r="L151" s="2"/>
      <c r="M151" s="2"/>
      <c r="N151" s="2"/>
      <c r="O151" s="2"/>
      <c r="P151" s="2"/>
      <c r="Q151" s="2"/>
      <c r="R151" s="2"/>
      <c r="S151" s="2"/>
      <c r="T151" s="2"/>
      <c r="U151" s="43"/>
      <c r="V151" s="43"/>
      <c r="W151" s="43"/>
      <c r="X151" s="43"/>
      <c r="Y151" s="43"/>
      <c r="Z151" s="43"/>
      <c r="AA151" s="43"/>
      <c r="AB151" s="43"/>
      <c r="AC151" s="43"/>
      <c r="AD151" s="43"/>
    </row>
    <row r="152" spans="1:30" ht="12.75" hidden="1" customHeight="1">
      <c r="A152" s="2"/>
      <c r="B152" s="2"/>
      <c r="C152" s="2"/>
      <c r="D152" s="2"/>
      <c r="E152" s="2"/>
      <c r="F152" s="2"/>
      <c r="G152" s="2"/>
      <c r="H152" s="2"/>
      <c r="I152" s="2"/>
      <c r="J152" s="2"/>
      <c r="K152" s="2"/>
      <c r="L152" s="2"/>
      <c r="M152" s="2"/>
      <c r="N152" s="2"/>
      <c r="O152" s="2"/>
      <c r="P152" s="2"/>
      <c r="Q152" s="2"/>
      <c r="R152" s="2"/>
      <c r="S152" s="2"/>
      <c r="T152" s="2"/>
      <c r="U152" s="43"/>
      <c r="V152" s="43"/>
      <c r="W152" s="43"/>
      <c r="X152" s="43"/>
      <c r="Y152" s="43"/>
      <c r="Z152" s="43"/>
      <c r="AA152" s="43"/>
      <c r="AB152" s="43"/>
      <c r="AC152" s="43"/>
      <c r="AD152" s="43"/>
    </row>
    <row r="153" spans="1:30" ht="12.75" hidden="1" customHeight="1">
      <c r="A153" s="2"/>
      <c r="B153" s="2"/>
      <c r="C153" s="2"/>
      <c r="D153" s="2"/>
      <c r="E153" s="2"/>
      <c r="F153" s="2"/>
      <c r="G153" s="2"/>
      <c r="H153" s="2"/>
      <c r="I153" s="2"/>
      <c r="J153" s="2"/>
      <c r="K153" s="2"/>
      <c r="L153" s="2"/>
      <c r="M153" s="2"/>
      <c r="N153" s="2"/>
      <c r="O153" s="2"/>
      <c r="P153" s="2"/>
      <c r="Q153" s="2"/>
      <c r="R153" s="2"/>
      <c r="S153" s="2"/>
      <c r="T153" s="2"/>
      <c r="U153" s="43"/>
      <c r="V153" s="43"/>
      <c r="W153" s="43"/>
      <c r="X153" s="43"/>
      <c r="Y153" s="43"/>
      <c r="Z153" s="43"/>
      <c r="AA153" s="43"/>
      <c r="AB153" s="43"/>
      <c r="AC153" s="43"/>
      <c r="AD153" s="43"/>
    </row>
    <row r="154" spans="1:30" ht="12.75" hidden="1" customHeight="1">
      <c r="A154" s="2"/>
      <c r="B154" s="2"/>
      <c r="C154" s="2"/>
      <c r="D154" s="2"/>
      <c r="E154" s="2"/>
      <c r="F154" s="2"/>
      <c r="G154" s="2"/>
      <c r="H154" s="2"/>
      <c r="I154" s="2"/>
      <c r="J154" s="2"/>
      <c r="K154" s="2"/>
      <c r="L154" s="2"/>
      <c r="M154" s="2"/>
      <c r="N154" s="2"/>
      <c r="O154" s="2"/>
      <c r="P154" s="2"/>
      <c r="Q154" s="2"/>
      <c r="R154" s="2"/>
      <c r="S154" s="2"/>
      <c r="T154" s="2"/>
      <c r="U154" s="43"/>
      <c r="V154" s="43"/>
      <c r="W154" s="43"/>
      <c r="X154" s="43"/>
      <c r="Y154" s="43"/>
      <c r="Z154" s="43"/>
      <c r="AA154" s="43"/>
      <c r="AB154" s="43"/>
      <c r="AC154" s="43"/>
      <c r="AD154" s="43"/>
    </row>
    <row r="155" spans="1:30" ht="12.75" hidden="1" customHeight="1">
      <c r="A155" s="2"/>
      <c r="B155" s="2"/>
      <c r="C155" s="2"/>
      <c r="D155" s="2"/>
      <c r="E155" s="2"/>
      <c r="F155" s="2"/>
      <c r="G155" s="2"/>
      <c r="H155" s="2"/>
      <c r="I155" s="2"/>
      <c r="J155" s="2"/>
      <c r="K155" s="2"/>
      <c r="L155" s="2"/>
      <c r="M155" s="2"/>
      <c r="N155" s="2"/>
      <c r="O155" s="2"/>
      <c r="P155" s="2"/>
      <c r="Q155" s="2"/>
      <c r="R155" s="2"/>
      <c r="S155" s="2"/>
      <c r="T155" s="2"/>
      <c r="U155" s="43"/>
      <c r="V155" s="43"/>
      <c r="W155" s="43"/>
      <c r="X155" s="43"/>
      <c r="Y155" s="43"/>
      <c r="Z155" s="43"/>
      <c r="AA155" s="43"/>
      <c r="AB155" s="43"/>
      <c r="AC155" s="43"/>
      <c r="AD155" s="43"/>
    </row>
    <row r="156" spans="1:30" ht="12.75" hidden="1" customHeight="1">
      <c r="A156" s="2"/>
      <c r="B156" s="2"/>
      <c r="C156" s="2"/>
      <c r="D156" s="2"/>
      <c r="E156" s="2"/>
      <c r="F156" s="2"/>
      <c r="G156" s="2"/>
      <c r="H156" s="2"/>
      <c r="I156" s="2"/>
      <c r="J156" s="2"/>
      <c r="K156" s="2"/>
      <c r="L156" s="2"/>
      <c r="M156" s="2"/>
      <c r="N156" s="2"/>
      <c r="O156" s="2"/>
      <c r="P156" s="2"/>
      <c r="Q156" s="2"/>
      <c r="R156" s="2"/>
      <c r="S156" s="2"/>
      <c r="T156" s="2"/>
      <c r="U156" s="43"/>
      <c r="V156" s="43"/>
      <c r="W156" s="43"/>
      <c r="X156" s="43"/>
      <c r="Y156" s="43"/>
      <c r="Z156" s="43"/>
      <c r="AA156" s="43"/>
      <c r="AB156" s="43"/>
      <c r="AC156" s="43"/>
      <c r="AD156" s="43"/>
    </row>
    <row r="157" spans="1:30" ht="12.75" hidden="1" customHeight="1">
      <c r="A157" s="2"/>
      <c r="B157" s="2"/>
      <c r="C157" s="2"/>
      <c r="D157" s="2"/>
      <c r="E157" s="2"/>
      <c r="F157" s="2"/>
      <c r="G157" s="2"/>
      <c r="H157" s="2"/>
      <c r="I157" s="2"/>
      <c r="J157" s="2"/>
      <c r="K157" s="2"/>
      <c r="L157" s="2"/>
      <c r="M157" s="2"/>
      <c r="N157" s="2"/>
      <c r="O157" s="2"/>
      <c r="P157" s="2"/>
      <c r="Q157" s="2"/>
      <c r="R157" s="2"/>
      <c r="S157" s="2"/>
      <c r="T157" s="2"/>
      <c r="U157" s="43"/>
      <c r="V157" s="43"/>
      <c r="W157" s="43"/>
      <c r="X157" s="43"/>
      <c r="Y157" s="43"/>
      <c r="Z157" s="43"/>
      <c r="AA157" s="43"/>
      <c r="AB157" s="43"/>
      <c r="AC157" s="43"/>
      <c r="AD157" s="43"/>
    </row>
    <row r="158" spans="1:30" ht="12.75" hidden="1" customHeight="1">
      <c r="A158" s="2"/>
      <c r="B158" s="2"/>
      <c r="C158" s="2"/>
      <c r="D158" s="2"/>
      <c r="E158" s="2"/>
      <c r="F158" s="2"/>
      <c r="G158" s="2"/>
      <c r="H158" s="2"/>
      <c r="I158" s="2"/>
      <c r="J158" s="2"/>
      <c r="K158" s="2"/>
      <c r="L158" s="2"/>
      <c r="M158" s="2"/>
      <c r="N158" s="2"/>
      <c r="O158" s="2"/>
      <c r="P158" s="2"/>
      <c r="Q158" s="2"/>
      <c r="R158" s="2"/>
      <c r="S158" s="2"/>
      <c r="T158" s="2"/>
      <c r="U158" s="43"/>
      <c r="V158" s="43"/>
      <c r="W158" s="43"/>
      <c r="X158" s="43"/>
      <c r="Y158" s="43"/>
      <c r="Z158" s="43"/>
      <c r="AA158" s="43"/>
      <c r="AB158" s="43"/>
      <c r="AC158" s="43"/>
      <c r="AD158" s="43"/>
    </row>
    <row r="159" spans="1:30" ht="12.75" hidden="1" customHeight="1">
      <c r="A159" s="2"/>
      <c r="B159" s="2"/>
      <c r="C159" s="2"/>
      <c r="D159" s="2"/>
      <c r="E159" s="2"/>
      <c r="F159" s="2"/>
      <c r="G159" s="2"/>
      <c r="H159" s="2"/>
      <c r="I159" s="2"/>
      <c r="J159" s="2"/>
      <c r="K159" s="2"/>
      <c r="L159" s="2"/>
      <c r="M159" s="2"/>
      <c r="N159" s="2"/>
      <c r="O159" s="2"/>
      <c r="P159" s="2"/>
      <c r="Q159" s="2"/>
      <c r="R159" s="2"/>
      <c r="S159" s="2"/>
      <c r="T159" s="2"/>
      <c r="U159" s="43"/>
      <c r="V159" s="43"/>
      <c r="W159" s="43"/>
      <c r="X159" s="43"/>
      <c r="Y159" s="43"/>
      <c r="Z159" s="43"/>
      <c r="AA159" s="43"/>
      <c r="AB159" s="43"/>
      <c r="AC159" s="43"/>
      <c r="AD159" s="43"/>
    </row>
    <row r="160" spans="1:30" ht="12.75" hidden="1" customHeight="1">
      <c r="A160" s="2"/>
      <c r="B160" s="2"/>
      <c r="C160" s="2"/>
      <c r="D160" s="2"/>
      <c r="E160" s="2"/>
      <c r="F160" s="2"/>
      <c r="G160" s="2"/>
      <c r="H160" s="2"/>
      <c r="I160" s="2"/>
      <c r="J160" s="2"/>
      <c r="K160" s="2"/>
      <c r="L160" s="2"/>
      <c r="M160" s="2"/>
      <c r="N160" s="2"/>
      <c r="O160" s="2"/>
      <c r="P160" s="2"/>
      <c r="Q160" s="2"/>
      <c r="R160" s="2"/>
      <c r="S160" s="2"/>
      <c r="T160" s="2"/>
      <c r="U160" s="43"/>
      <c r="V160" s="43"/>
      <c r="W160" s="43"/>
      <c r="X160" s="43"/>
      <c r="Y160" s="43"/>
      <c r="Z160" s="43"/>
      <c r="AA160" s="43"/>
      <c r="AB160" s="43"/>
      <c r="AC160" s="43"/>
      <c r="AD160" s="43"/>
    </row>
    <row r="161" spans="1:30" ht="12.75" customHeight="1">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c r="AA161" s="2"/>
      <c r="AB161" s="2"/>
      <c r="AC161" s="2"/>
      <c r="AD161" s="2"/>
    </row>
  </sheetData>
  <mergeCells count="12">
    <mergeCell ref="C8:F8"/>
    <mergeCell ref="A8:B8"/>
    <mergeCell ref="A9:B9"/>
    <mergeCell ref="C9:F9"/>
    <mergeCell ref="A1:I1"/>
    <mergeCell ref="A2:I2"/>
    <mergeCell ref="C5:F5"/>
    <mergeCell ref="A5:B5"/>
    <mergeCell ref="A6:B6"/>
    <mergeCell ref="C6:F6"/>
    <mergeCell ref="C7:F7"/>
    <mergeCell ref="A7:B7"/>
  </mergeCells>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D161"/>
  <sheetViews>
    <sheetView workbookViewId="0">
      <selection activeCell="K5" sqref="K5:R7"/>
    </sheetView>
  </sheetViews>
  <sheetFormatPr defaultColWidth="17.33203125" defaultRowHeight="15.75" customHeight="1"/>
  <cols>
    <col min="1" max="1" width="6" customWidth="1"/>
    <col min="2" max="2" width="4.5546875" customWidth="1"/>
    <col min="3" max="3" width="5.6640625" customWidth="1"/>
    <col min="4" max="4" width="7" customWidth="1"/>
    <col min="5" max="5" width="6.88671875" customWidth="1"/>
    <col min="6" max="6" width="5.6640625" customWidth="1"/>
    <col min="7" max="7" width="4.88671875" customWidth="1"/>
    <col min="8" max="8" width="6.88671875" customWidth="1"/>
    <col min="9" max="9" width="4.33203125" customWidth="1"/>
    <col min="10" max="10" width="7.44140625" customWidth="1"/>
    <col min="11" max="11" width="6" customWidth="1"/>
    <col min="12" max="12" width="5.5546875" customWidth="1"/>
    <col min="13" max="13" width="6.44140625" customWidth="1"/>
    <col min="14" max="14" width="6.6640625" customWidth="1"/>
    <col min="15" max="15" width="6.44140625" customWidth="1"/>
    <col min="16" max="16" width="6.88671875" customWidth="1"/>
    <col min="17" max="17" width="5.88671875" customWidth="1"/>
    <col min="18" max="18" width="6.88671875" customWidth="1"/>
    <col min="19" max="19" width="7.44140625" customWidth="1"/>
    <col min="20" max="20" width="7" customWidth="1"/>
    <col min="21" max="30" width="11.44140625" customWidth="1"/>
  </cols>
  <sheetData>
    <row r="1" spans="1:30" ht="24" customHeight="1">
      <c r="A1" s="198"/>
      <c r="B1" s="170"/>
      <c r="C1" s="170"/>
      <c r="D1" s="170"/>
      <c r="E1" s="170"/>
      <c r="F1" s="170"/>
      <c r="G1" s="170"/>
      <c r="H1" s="170"/>
      <c r="I1" s="170"/>
      <c r="J1" s="2"/>
      <c r="K1" s="2"/>
      <c r="L1" s="2"/>
      <c r="M1" s="2"/>
      <c r="N1" s="2"/>
      <c r="O1" s="2"/>
      <c r="P1" s="2"/>
      <c r="Q1" s="2"/>
      <c r="R1" s="2"/>
      <c r="S1" s="2"/>
      <c r="T1" s="2"/>
      <c r="U1" s="2"/>
      <c r="V1" s="2"/>
      <c r="W1" s="2"/>
      <c r="X1" s="2"/>
      <c r="Y1" s="2"/>
      <c r="Z1" s="2"/>
      <c r="AA1" s="2"/>
      <c r="AB1" s="2"/>
      <c r="AC1" s="2"/>
      <c r="AD1" s="2"/>
    </row>
    <row r="2" spans="1:30" ht="17.25" customHeight="1">
      <c r="A2" s="199" t="s">
        <v>1276</v>
      </c>
      <c r="B2" s="170"/>
      <c r="C2" s="170"/>
      <c r="D2" s="170"/>
      <c r="E2" s="170"/>
      <c r="F2" s="170"/>
      <c r="G2" s="170"/>
      <c r="H2" s="170"/>
      <c r="I2" s="170"/>
      <c r="J2" s="2"/>
      <c r="K2" s="2"/>
      <c r="L2" s="2"/>
      <c r="M2" s="2"/>
      <c r="N2" s="2"/>
      <c r="O2" s="2"/>
      <c r="P2" s="2"/>
      <c r="Q2" s="2"/>
      <c r="R2" s="2"/>
      <c r="S2" s="2"/>
      <c r="T2" s="2"/>
      <c r="U2" s="2"/>
      <c r="V2" s="2"/>
      <c r="W2" s="2"/>
      <c r="X2" s="2"/>
      <c r="Y2" s="2"/>
      <c r="Z2" s="2"/>
      <c r="AA2" s="2"/>
      <c r="AB2" s="2"/>
      <c r="AC2" s="2"/>
      <c r="AD2" s="2"/>
    </row>
    <row r="3" spans="1:30" ht="12.75" customHeight="1">
      <c r="A3" s="40"/>
      <c r="B3" s="2"/>
      <c r="C3" s="2"/>
      <c r="D3" s="2"/>
      <c r="E3" s="2"/>
      <c r="F3" s="2"/>
      <c r="G3" s="2"/>
      <c r="H3" s="2"/>
      <c r="I3" s="2"/>
      <c r="J3" s="2"/>
      <c r="K3" s="2" t="s">
        <v>1277</v>
      </c>
      <c r="L3" s="2"/>
      <c r="M3" s="2"/>
      <c r="N3" s="2"/>
      <c r="O3" s="2"/>
      <c r="P3" s="2"/>
      <c r="Q3" s="2"/>
      <c r="R3" s="2"/>
      <c r="S3" s="2"/>
      <c r="T3" s="2"/>
      <c r="U3" s="2"/>
      <c r="V3" s="2"/>
      <c r="W3" s="2"/>
      <c r="X3" s="2"/>
      <c r="Y3" s="2"/>
      <c r="Z3" s="2"/>
      <c r="AA3" s="2"/>
      <c r="AB3" s="2"/>
      <c r="AC3" s="2"/>
      <c r="AD3" s="2"/>
    </row>
    <row r="4" spans="1:30" ht="13.5" customHeight="1">
      <c r="A4" s="40"/>
      <c r="B4" s="2"/>
      <c r="C4" s="2"/>
      <c r="D4" s="2"/>
      <c r="E4" s="2"/>
      <c r="F4" s="2"/>
      <c r="G4" s="2"/>
      <c r="H4" s="2"/>
      <c r="I4" s="2"/>
      <c r="J4" s="2"/>
      <c r="K4" s="2"/>
      <c r="L4" s="2"/>
      <c r="M4" s="2"/>
      <c r="N4" s="2"/>
      <c r="O4" s="2"/>
      <c r="P4" s="2"/>
      <c r="Q4" s="2"/>
      <c r="R4" s="2"/>
      <c r="S4" s="2"/>
      <c r="T4" s="2"/>
      <c r="U4" s="2"/>
      <c r="V4" s="2"/>
      <c r="W4" s="2"/>
      <c r="X4" s="2"/>
      <c r="Y4" s="2"/>
      <c r="Z4" s="2"/>
      <c r="AA4" s="2"/>
      <c r="AB4" s="2"/>
      <c r="AC4" s="2"/>
      <c r="AD4" s="2"/>
    </row>
    <row r="5" spans="1:30" ht="12.75" customHeight="1">
      <c r="A5" s="200" t="s">
        <v>1278</v>
      </c>
      <c r="B5" s="170"/>
      <c r="C5" s="201" t="s">
        <v>1279</v>
      </c>
      <c r="D5" s="170"/>
      <c r="E5" s="170"/>
      <c r="F5" s="170"/>
      <c r="G5" s="2"/>
      <c r="H5" s="2"/>
      <c r="I5" s="2" t="s">
        <v>1280</v>
      </c>
      <c r="J5" s="41">
        <v>23.43</v>
      </c>
      <c r="K5" s="2"/>
      <c r="L5" s="2"/>
      <c r="M5" s="2"/>
      <c r="N5" s="2"/>
      <c r="O5" s="2"/>
      <c r="P5" s="42"/>
      <c r="Q5" s="2"/>
      <c r="R5" s="2"/>
      <c r="S5" s="2"/>
      <c r="T5" s="2"/>
      <c r="U5" s="2"/>
      <c r="V5" s="2"/>
      <c r="W5" s="2"/>
      <c r="X5" s="2"/>
      <c r="Y5" s="2"/>
      <c r="Z5" s="2"/>
      <c r="AA5" s="2"/>
      <c r="AB5" s="2"/>
      <c r="AC5" s="2"/>
      <c r="AD5" s="2"/>
    </row>
    <row r="6" spans="1:30" ht="12.75" customHeight="1">
      <c r="A6" s="202" t="s">
        <v>1281</v>
      </c>
      <c r="B6" s="170"/>
      <c r="C6" s="203" t="s">
        <v>1282</v>
      </c>
      <c r="D6" s="170"/>
      <c r="E6" s="170"/>
      <c r="F6" s="170"/>
      <c r="G6" s="2"/>
      <c r="H6" s="2"/>
      <c r="I6" s="2"/>
      <c r="J6" s="2"/>
      <c r="K6" s="2"/>
      <c r="L6" s="2"/>
      <c r="M6" s="2"/>
      <c r="N6" s="2"/>
      <c r="O6" s="2"/>
      <c r="P6" s="42"/>
      <c r="Q6" s="2"/>
      <c r="R6" s="2"/>
      <c r="S6" s="2"/>
      <c r="T6" s="2"/>
      <c r="U6" s="2"/>
      <c r="V6" s="2"/>
      <c r="W6" s="2"/>
      <c r="X6" s="2"/>
      <c r="Y6" s="2"/>
      <c r="Z6" s="2"/>
      <c r="AA6" s="2"/>
      <c r="AB6" s="2"/>
      <c r="AC6" s="2"/>
      <c r="AD6" s="2"/>
    </row>
    <row r="7" spans="1:30" ht="12.75" customHeight="1">
      <c r="A7" s="202" t="s">
        <v>1283</v>
      </c>
      <c r="B7" s="170"/>
      <c r="C7" s="203" t="s">
        <v>1284</v>
      </c>
      <c r="D7" s="170"/>
      <c r="E7" s="170"/>
      <c r="F7" s="170"/>
      <c r="G7" s="2"/>
      <c r="H7" s="2"/>
      <c r="I7" s="2"/>
      <c r="J7" s="2"/>
      <c r="K7" s="2"/>
      <c r="L7" s="2"/>
      <c r="M7" s="2"/>
      <c r="N7" s="2"/>
      <c r="O7" s="2"/>
      <c r="P7" s="42"/>
      <c r="Q7" s="2"/>
      <c r="R7" s="2"/>
      <c r="S7" s="2"/>
      <c r="T7" s="2"/>
      <c r="U7" s="2"/>
      <c r="V7" s="2"/>
      <c r="W7" s="2"/>
      <c r="X7" s="2"/>
      <c r="Y7" s="2"/>
      <c r="Z7" s="2"/>
      <c r="AA7" s="2"/>
      <c r="AB7" s="2"/>
      <c r="AC7" s="2"/>
      <c r="AD7" s="2"/>
    </row>
    <row r="8" spans="1:30" ht="12.75" customHeight="1">
      <c r="A8" s="202" t="s">
        <v>1285</v>
      </c>
      <c r="B8" s="170"/>
      <c r="C8" s="203" t="s">
        <v>1286</v>
      </c>
      <c r="D8" s="170"/>
      <c r="E8" s="170"/>
      <c r="F8" s="170"/>
      <c r="G8" s="2"/>
      <c r="H8" s="2"/>
      <c r="I8" s="41" t="s">
        <v>1287</v>
      </c>
      <c r="J8" s="2"/>
      <c r="K8" s="2"/>
      <c r="L8" s="2"/>
      <c r="M8" s="2"/>
      <c r="N8" s="2"/>
      <c r="O8" s="2"/>
      <c r="P8" s="2"/>
      <c r="Q8" s="2"/>
      <c r="R8" s="2"/>
      <c r="S8" s="2"/>
      <c r="T8" s="2"/>
      <c r="U8" s="2"/>
      <c r="V8" s="2"/>
      <c r="W8" s="2"/>
      <c r="X8" s="2"/>
      <c r="Y8" s="2"/>
      <c r="Z8" s="2"/>
      <c r="AA8" s="2"/>
      <c r="AB8" s="2"/>
      <c r="AC8" s="2"/>
      <c r="AD8" s="2"/>
    </row>
    <row r="9" spans="1:30" ht="13.5" customHeight="1">
      <c r="A9" s="196" t="s">
        <v>1288</v>
      </c>
      <c r="B9" s="170"/>
      <c r="C9" s="197" t="s">
        <v>1289</v>
      </c>
      <c r="D9" s="170"/>
      <c r="E9" s="170"/>
      <c r="F9" s="170"/>
      <c r="G9" s="2"/>
      <c r="H9" s="2"/>
      <c r="I9" s="2"/>
      <c r="J9" s="41" t="s">
        <v>1290</v>
      </c>
      <c r="K9" s="41" t="s">
        <v>1291</v>
      </c>
      <c r="L9" s="41" t="s">
        <v>1292</v>
      </c>
      <c r="M9" s="41" t="s">
        <v>1293</v>
      </c>
      <c r="N9" s="41"/>
      <c r="O9" s="41" t="s">
        <v>1294</v>
      </c>
      <c r="P9" s="2"/>
      <c r="Q9" s="2"/>
      <c r="R9" s="2"/>
      <c r="S9" s="2"/>
      <c r="T9" s="2"/>
      <c r="U9" s="2"/>
      <c r="V9" s="2"/>
      <c r="W9" s="2"/>
      <c r="X9" s="2"/>
      <c r="Y9" s="2"/>
      <c r="Z9" s="2"/>
      <c r="AA9" s="2"/>
      <c r="AB9" s="2"/>
      <c r="AC9" s="2"/>
      <c r="AD9" s="2"/>
    </row>
    <row r="10" spans="1:30" ht="13.5" customHeight="1">
      <c r="A10" s="40"/>
      <c r="B10" s="2"/>
      <c r="C10" s="2"/>
      <c r="D10" s="2"/>
      <c r="E10" s="2"/>
      <c r="F10" s="2"/>
      <c r="G10" s="2"/>
      <c r="H10" s="2"/>
      <c r="I10" s="2"/>
      <c r="J10" s="2"/>
      <c r="K10" s="2"/>
      <c r="L10" s="2"/>
      <c r="M10" s="2"/>
      <c r="N10" s="2"/>
      <c r="O10" s="2"/>
      <c r="P10" s="2"/>
      <c r="Q10" s="2"/>
      <c r="R10" s="2"/>
      <c r="S10" s="2"/>
      <c r="T10" s="2"/>
      <c r="U10" s="43"/>
      <c r="V10" s="43"/>
      <c r="W10" s="43"/>
      <c r="X10" s="43"/>
      <c r="Y10" s="43"/>
      <c r="Z10" s="43"/>
      <c r="AA10" s="43"/>
      <c r="AB10" s="43"/>
      <c r="AC10" s="43"/>
      <c r="AD10" s="43"/>
    </row>
    <row r="11" spans="1:30" ht="13.5" customHeight="1">
      <c r="A11" s="44"/>
      <c r="B11" s="45"/>
      <c r="C11" s="45"/>
      <c r="D11" s="45"/>
      <c r="E11" s="46" t="s">
        <v>1295</v>
      </c>
      <c r="F11" s="45"/>
      <c r="G11" s="45"/>
      <c r="H11" s="45"/>
      <c r="I11" s="47"/>
      <c r="J11" s="48"/>
      <c r="K11" s="49"/>
      <c r="L11" s="49"/>
      <c r="M11" s="49"/>
      <c r="N11" s="49"/>
      <c r="O11" s="49"/>
      <c r="P11" s="49"/>
      <c r="Q11" s="49"/>
      <c r="R11" s="49"/>
      <c r="S11" s="49"/>
      <c r="T11" s="50"/>
      <c r="U11" s="43"/>
      <c r="V11" s="43"/>
      <c r="W11" s="43"/>
      <c r="X11" s="43"/>
      <c r="Y11" s="43"/>
      <c r="Z11" s="43"/>
      <c r="AA11" s="43"/>
      <c r="AB11" s="43"/>
      <c r="AC11" s="43"/>
      <c r="AD11" s="43"/>
    </row>
    <row r="12" spans="1:30" ht="13.5" customHeight="1">
      <c r="A12" s="51" t="s">
        <v>1296</v>
      </c>
      <c r="B12" s="52" t="s">
        <v>1297</v>
      </c>
      <c r="C12" s="52" t="s">
        <v>1298</v>
      </c>
      <c r="D12" s="52" t="s">
        <v>1299</v>
      </c>
      <c r="E12" s="52" t="s">
        <v>1300</v>
      </c>
      <c r="F12" s="52" t="s">
        <v>1301</v>
      </c>
      <c r="G12" s="52" t="s">
        <v>1302</v>
      </c>
      <c r="H12" s="52" t="s">
        <v>1303</v>
      </c>
      <c r="I12" s="53" t="s">
        <v>1304</v>
      </c>
      <c r="J12" s="51" t="s">
        <v>1305</v>
      </c>
      <c r="K12" s="52" t="s">
        <v>1306</v>
      </c>
      <c r="L12" s="52" t="s">
        <v>1307</v>
      </c>
      <c r="M12" s="52" t="s">
        <v>1308</v>
      </c>
      <c r="N12" s="52" t="s">
        <v>1309</v>
      </c>
      <c r="O12" s="52" t="s">
        <v>1310</v>
      </c>
      <c r="P12" s="52" t="s">
        <v>1311</v>
      </c>
      <c r="Q12" s="52" t="s">
        <v>1312</v>
      </c>
      <c r="R12" s="52" t="s">
        <v>1313</v>
      </c>
      <c r="S12" s="52" t="s">
        <v>1314</v>
      </c>
      <c r="T12" s="54" t="s">
        <v>1315</v>
      </c>
      <c r="U12" s="55"/>
      <c r="V12" s="55"/>
      <c r="W12" s="55"/>
      <c r="X12" s="55"/>
      <c r="Y12" s="55"/>
      <c r="Z12" s="55"/>
      <c r="AA12" s="55"/>
      <c r="AB12" s="55"/>
      <c r="AC12" s="55"/>
      <c r="AD12" s="55"/>
    </row>
    <row r="13" spans="1:30" ht="12.75" customHeight="1">
      <c r="A13" s="56">
        <f t="shared" ref="A13:A37" si="0">RANK(T13,$T$13:$T$37,0)</f>
        <v>1</v>
      </c>
      <c r="B13" s="57">
        <v>89</v>
      </c>
      <c r="C13" s="57" t="s">
        <v>1316</v>
      </c>
      <c r="D13" s="57" t="s">
        <v>1317</v>
      </c>
      <c r="E13" s="57" t="s">
        <v>1318</v>
      </c>
      <c r="F13" s="57" t="s">
        <v>1319</v>
      </c>
      <c r="G13" s="58"/>
      <c r="H13" s="59">
        <v>37126</v>
      </c>
      <c r="I13" s="60" t="s">
        <v>1320</v>
      </c>
      <c r="J13" s="61">
        <v>3.3</v>
      </c>
      <c r="K13" s="62">
        <v>3.4</v>
      </c>
      <c r="L13" s="62">
        <v>3.2</v>
      </c>
      <c r="M13" s="63">
        <v>1.3</v>
      </c>
      <c r="N13" s="63">
        <v>1.3</v>
      </c>
      <c r="O13" s="64">
        <v>1.3</v>
      </c>
      <c r="P13" s="64">
        <v>1.1000000000000001</v>
      </c>
      <c r="Q13" s="64" t="s">
        <v>1321</v>
      </c>
      <c r="R13" s="64" t="s">
        <v>1322</v>
      </c>
      <c r="S13" s="62">
        <v>19.420000000000002</v>
      </c>
      <c r="T13" s="58">
        <f>(J13+K13+L13)+IF((VLOOKUP(Q13,MogulsDD!$A$1:$C$2000,3,FALSE)*(M13+O13)/2)&gt;3.75,3.75,VLOOKUP(Q13,MogulsDD!$A$1:$C$2000,3,FALSE)*(M13+O13)/2)+IF((VLOOKUP(R13,MogulsDD!$A$1:$C$2000,3,FALSE)*(N13+P13)/2)&gt;3.75,3.75,VLOOKUP(R13,MogulsDD!$A$1:$C$2000,3,FALSE)*(N13+P13)/2)+IF((18-12*S13/$J$5)&gt;7.5,7.5,IF((18-12*S13/$J$5)&lt;0,0,(18-12*S13/$J$5)))</f>
        <v>19.466000000000001</v>
      </c>
      <c r="U13" s="43"/>
      <c r="V13" s="43"/>
      <c r="W13" s="43"/>
      <c r="X13" s="43"/>
      <c r="Y13" s="43"/>
      <c r="Z13" s="43"/>
      <c r="AA13" s="43"/>
      <c r="AB13" s="43"/>
      <c r="AC13" s="43"/>
      <c r="AD13" s="43"/>
    </row>
    <row r="14" spans="1:30" ht="12.75" customHeight="1">
      <c r="A14" s="56">
        <f t="shared" si="0"/>
        <v>2</v>
      </c>
      <c r="B14" s="57">
        <v>85</v>
      </c>
      <c r="C14" s="58" t="s">
        <v>1323</v>
      </c>
      <c r="D14" s="58" t="s">
        <v>1324</v>
      </c>
      <c r="E14" s="58" t="s">
        <v>1325</v>
      </c>
      <c r="F14" s="57">
        <v>21603</v>
      </c>
      <c r="G14" s="58"/>
      <c r="H14" s="58" t="s">
        <v>1326</v>
      </c>
      <c r="I14" s="60" t="s">
        <v>1327</v>
      </c>
      <c r="J14" s="65">
        <v>3</v>
      </c>
      <c r="K14" s="66">
        <v>2.8</v>
      </c>
      <c r="L14" s="66">
        <v>3.1</v>
      </c>
      <c r="M14" s="67">
        <v>1.4</v>
      </c>
      <c r="N14" s="67">
        <v>1.1000000000000001</v>
      </c>
      <c r="O14" s="64">
        <v>1.3</v>
      </c>
      <c r="P14" s="64">
        <v>1.3</v>
      </c>
      <c r="Q14" s="64" t="s">
        <v>1328</v>
      </c>
      <c r="R14" s="64" t="s">
        <v>1329</v>
      </c>
      <c r="S14" s="62">
        <v>21.4</v>
      </c>
      <c r="T14" s="58">
        <f>(J14+K14+L14)+IF((VLOOKUP(Q14,MogulsDD!$A$1:$C$2000,3,FALSE)*(M14+O14)/2)&gt;3.75,3.75,VLOOKUP(Q14,MogulsDD!$A$1:$C$2000,3,FALSE)*(M14+O14)/2)+IF((VLOOKUP(R14,MogulsDD!$A$1:$C$2000,3,FALSE)*(N14+P14)/2)&gt;3.75,3.75,VLOOKUP(R14,MogulsDD!$A$1:$C$2000,3,FALSE)*(N14+P14)/2)+IF((18-12*S14/$J$5)&gt;7.5,7.5,IF((18-12*S14/$J$5)&lt;0,0,(18-12*S14/$J$5)))</f>
        <v>18.023192701664534</v>
      </c>
      <c r="U14" s="43"/>
      <c r="V14" s="43"/>
      <c r="W14" s="43"/>
      <c r="X14" s="43"/>
      <c r="Y14" s="43"/>
      <c r="Z14" s="43"/>
      <c r="AA14" s="43"/>
      <c r="AB14" s="43"/>
      <c r="AC14" s="43"/>
      <c r="AD14" s="43"/>
    </row>
    <row r="15" spans="1:30" ht="12.75" customHeight="1">
      <c r="A15" s="56">
        <f t="shared" si="0"/>
        <v>3</v>
      </c>
      <c r="B15" s="57">
        <v>80</v>
      </c>
      <c r="C15" s="58" t="s">
        <v>1330</v>
      </c>
      <c r="D15" s="58" t="s">
        <v>1331</v>
      </c>
      <c r="E15" s="58" t="s">
        <v>1332</v>
      </c>
      <c r="F15" s="58"/>
      <c r="G15" s="58"/>
      <c r="H15" s="58" t="s">
        <v>1333</v>
      </c>
      <c r="I15" s="60" t="s">
        <v>1334</v>
      </c>
      <c r="J15" s="65">
        <v>3</v>
      </c>
      <c r="K15" s="66">
        <v>2.9</v>
      </c>
      <c r="L15" s="66">
        <v>3.1</v>
      </c>
      <c r="M15" s="67">
        <v>0.8</v>
      </c>
      <c r="N15" s="67">
        <v>0.4</v>
      </c>
      <c r="O15" s="64">
        <v>0.7</v>
      </c>
      <c r="P15" s="64">
        <v>0.4</v>
      </c>
      <c r="Q15" s="64" t="s">
        <v>1335</v>
      </c>
      <c r="R15" s="64" t="s">
        <v>1336</v>
      </c>
      <c r="S15" s="62">
        <v>21.05</v>
      </c>
      <c r="T15" s="58">
        <f>(J15+K15+L15)+IF((VLOOKUP(Q15,MogulsDD!$A$1:$C$2000,3,FALSE)*(M15+O15)/2)&gt;3.75,3.75,VLOOKUP(Q15,MogulsDD!$A$1:$C$2000,3,FALSE)*(M15+O15)/2)+IF((VLOOKUP(R15,MogulsDD!$A$1:$C$2000,3,FALSE)*(N15+P15)/2)&gt;3.75,3.75,VLOOKUP(R15,MogulsDD!$A$1:$C$2000,3,FALSE)*(N15+P15)/2)+IF((18-12*S15/$J$5)&gt;7.5,7.5,IF((18-12*S15/$J$5)&lt;0,0,(18-12*S15/$J$5)))</f>
        <v>16.876450064020485</v>
      </c>
      <c r="U15" s="43"/>
      <c r="V15" s="43"/>
      <c r="W15" s="43"/>
      <c r="X15" s="43"/>
      <c r="Y15" s="43"/>
      <c r="Z15" s="43"/>
      <c r="AA15" s="43"/>
      <c r="AB15" s="43"/>
      <c r="AC15" s="43"/>
      <c r="AD15" s="43"/>
    </row>
    <row r="16" spans="1:30" ht="12.75" customHeight="1">
      <c r="A16" s="56">
        <f t="shared" si="0"/>
        <v>4</v>
      </c>
      <c r="B16" s="57">
        <v>82</v>
      </c>
      <c r="C16" s="58" t="s">
        <v>1337</v>
      </c>
      <c r="D16" s="58" t="s">
        <v>1338</v>
      </c>
      <c r="E16" s="58" t="s">
        <v>1339</v>
      </c>
      <c r="F16" s="57">
        <v>19531</v>
      </c>
      <c r="G16" s="58"/>
      <c r="H16" s="58" t="s">
        <v>1340</v>
      </c>
      <c r="I16" s="60" t="s">
        <v>1341</v>
      </c>
      <c r="J16" s="65">
        <v>2.8</v>
      </c>
      <c r="K16" s="66">
        <v>2.9</v>
      </c>
      <c r="L16" s="66">
        <v>2.9</v>
      </c>
      <c r="M16" s="67">
        <v>1.8</v>
      </c>
      <c r="N16" s="67">
        <v>1.2</v>
      </c>
      <c r="O16" s="64">
        <v>1.8</v>
      </c>
      <c r="P16" s="64">
        <v>0.8</v>
      </c>
      <c r="Q16" s="64" t="s">
        <v>1342</v>
      </c>
      <c r="R16" s="64" t="s">
        <v>1343</v>
      </c>
      <c r="S16" s="62">
        <v>19.75</v>
      </c>
      <c r="T16" s="58">
        <f>(J16+K16+L16)+IF((VLOOKUP(Q16,MogulsDD!$A$1:$C$2000,3,FALSE)*(M16+O16)/2)&gt;3.75,3.75,VLOOKUP(Q16,MogulsDD!$A$1:$C$2000,3,FALSE)*(M16+O16)/2)*+IF((VLOOKUP(R16,MogulsDD!$A$1:$C$2000,3,FALSE)*(N16+P16)/2)&gt;3.75,3.75,VLOOKUP(R16,MogulsDD!$A$1:$C$2000,3,FALSE)*(N16+P16)/2)+IF((18-12*S16/$J$5)&gt;7.5,7.5,IF((18-12*S16/$J$5)&lt;0,0,(18-12*S16/$J$5)))</f>
        <v>16.725859999999997</v>
      </c>
      <c r="U16" s="43"/>
      <c r="V16" s="43"/>
      <c r="W16" s="43"/>
      <c r="X16" s="43"/>
      <c r="Y16" s="43"/>
      <c r="Z16" s="43"/>
      <c r="AA16" s="43"/>
      <c r="AB16" s="43"/>
      <c r="AC16" s="43"/>
      <c r="AD16" s="43"/>
    </row>
    <row r="17" spans="1:30" ht="12.75" customHeight="1">
      <c r="A17" s="56">
        <f t="shared" si="0"/>
        <v>5</v>
      </c>
      <c r="B17" s="68">
        <v>81</v>
      </c>
      <c r="C17" s="69" t="s">
        <v>1344</v>
      </c>
      <c r="D17" s="69" t="s">
        <v>1345</v>
      </c>
      <c r="E17" s="69" t="s">
        <v>1346</v>
      </c>
      <c r="F17" s="69" t="s">
        <v>1347</v>
      </c>
      <c r="G17" s="69"/>
      <c r="H17" s="69" t="s">
        <v>1348</v>
      </c>
      <c r="I17" s="70" t="s">
        <v>1349</v>
      </c>
      <c r="J17" s="65">
        <v>2.5</v>
      </c>
      <c r="K17" s="66">
        <v>2.5</v>
      </c>
      <c r="L17" s="66">
        <v>2.6</v>
      </c>
      <c r="M17" s="67">
        <v>0.5</v>
      </c>
      <c r="N17" s="67">
        <v>0.4</v>
      </c>
      <c r="O17" s="64">
        <v>0.6</v>
      </c>
      <c r="P17" s="64">
        <v>0.3</v>
      </c>
      <c r="Q17" s="64" t="s">
        <v>1350</v>
      </c>
      <c r="R17" s="64" t="s">
        <v>1351</v>
      </c>
      <c r="S17" s="62">
        <v>21.51</v>
      </c>
      <c r="T17" s="58">
        <f>(J17+K17+L17)+IF((VLOOKUP(Q17,MogulsDD!$A$1:$C$2000,3,FALSE)*(M17+O17)/2)&gt;3.75,3.75,VLOOKUP(Q17,MogulsDD!$A$1:$C$2000,3,FALSE)*(M17+O17)/2)+IF((VLOOKUP(R17,MogulsDD!$A$1:$C$2000,3,FALSE)*(N17+P17)/2)&gt;3.75,3.75,VLOOKUP(R17,MogulsDD!$A$1:$C$2000,3,FALSE)*(N17+P17)/2)+IF((18-12*S17/$J$5)&gt;7.5,7.5,IF((18-12*S17/$J$5)&lt;0,0,(18-12*S17/$J$5)))</f>
        <v>15.118354673495517</v>
      </c>
      <c r="U17" s="43"/>
      <c r="V17" s="43"/>
      <c r="W17" s="43"/>
      <c r="X17" s="43"/>
      <c r="Y17" s="43"/>
      <c r="Z17" s="43"/>
      <c r="AA17" s="43"/>
      <c r="AB17" s="43"/>
      <c r="AC17" s="43"/>
      <c r="AD17" s="43"/>
    </row>
    <row r="18" spans="1:30" ht="13.5" customHeight="1">
      <c r="A18" s="56">
        <f t="shared" si="0"/>
        <v>6</v>
      </c>
      <c r="B18" s="57">
        <v>84</v>
      </c>
      <c r="C18" s="58" t="s">
        <v>1352</v>
      </c>
      <c r="D18" s="58" t="s">
        <v>1353</v>
      </c>
      <c r="E18" s="58" t="s">
        <v>1354</v>
      </c>
      <c r="F18" s="58" t="s">
        <v>1355</v>
      </c>
      <c r="G18" s="58"/>
      <c r="H18" s="58" t="s">
        <v>1356</v>
      </c>
      <c r="I18" s="60" t="s">
        <v>1357</v>
      </c>
      <c r="J18" s="71">
        <v>2.7</v>
      </c>
      <c r="K18" s="72">
        <v>2.6</v>
      </c>
      <c r="L18" s="72">
        <v>2.8</v>
      </c>
      <c r="M18" s="73">
        <v>0.1</v>
      </c>
      <c r="N18" s="73">
        <v>0.2</v>
      </c>
      <c r="O18" s="74">
        <v>0.2</v>
      </c>
      <c r="P18" s="74">
        <v>0.1</v>
      </c>
      <c r="Q18" s="64" t="s">
        <v>1358</v>
      </c>
      <c r="R18" s="64" t="s">
        <v>1359</v>
      </c>
      <c r="S18" s="62">
        <v>27</v>
      </c>
      <c r="T18" s="58">
        <f>(J18+K18+L18)+IF((VLOOKUP(Q18,MogulsDD!$A$1:$C$2000,3,FALSE)*(M18+O18)/2)&gt;3.75,3.75,VLOOKUP(Q18,MogulsDD!$A$1:$C$2000,3,FALSE)*(M18+O18)/2)+IF((VLOOKUP(R18,MogulsDD!$A$1:$C$2000,3,FALSE)*(N18+P18)/2)&gt;3.75,3.75,VLOOKUP(R18,MogulsDD!$A$1:$C$2000,3,FALSE)*(N18+P18)/2)+IF((18-12*S18/$J$5)&gt;7.5,7.5,IF((18-12*S18/$J$5)&lt;0,0,(18-12*S18/$J$5)))</f>
        <v>12.421574903969271</v>
      </c>
      <c r="U18" s="43"/>
      <c r="V18" s="43"/>
      <c r="W18" s="43"/>
      <c r="X18" s="43"/>
      <c r="Y18" s="43"/>
      <c r="Z18" s="43"/>
      <c r="AA18" s="43"/>
      <c r="AB18" s="43"/>
      <c r="AC18" s="43"/>
      <c r="AD18" s="43"/>
    </row>
    <row r="19" spans="1:30" ht="12.75" customHeight="1">
      <c r="A19" s="56">
        <f t="shared" si="0"/>
        <v>8</v>
      </c>
      <c r="B19" s="57"/>
      <c r="C19" s="58"/>
      <c r="D19" s="58"/>
      <c r="E19" s="58"/>
      <c r="F19" s="58"/>
      <c r="G19" s="58"/>
      <c r="H19" s="58"/>
      <c r="I19" s="60"/>
      <c r="J19" s="75"/>
      <c r="K19" s="76"/>
      <c r="L19" s="76"/>
      <c r="M19" s="77"/>
      <c r="N19" s="77"/>
      <c r="O19" s="78"/>
      <c r="P19" s="78"/>
      <c r="Q19" s="78" t="s">
        <v>1360</v>
      </c>
      <c r="R19" s="78" t="s">
        <v>1361</v>
      </c>
      <c r="S19" s="62">
        <v>9999</v>
      </c>
      <c r="T19" s="58">
        <f>(J19+K19+L19)+IF((VLOOKUP(Q19,MogulsDD!$A$1:$C$2000,3,FALSE)*(M19+O19)/2)&gt;3.75,3.75,VLOOKUP(Q19,MogulsDD!$A$1:$C$2000,3,FALSE)*(M19+O19)/2)+IF((VLOOKUP(R19,MogulsDD!$A$1:$C$2000,3,FALSE)*(N19+P19)/2)&gt;3.75,3.75,VLOOKUP(R19,MogulsDD!$A$1:$C$2000,3,FALSE)*(N19+P19)/2)+IF((18-12*S19/$J$5)&gt;7.5,7.5,IF((18-12*S19/$J$5)&lt;0,0,(18-12*S19/$J$5)))</f>
        <v>0</v>
      </c>
      <c r="U19" s="43"/>
      <c r="V19" s="43"/>
      <c r="W19" s="43"/>
      <c r="X19" s="43"/>
      <c r="Y19" s="43"/>
      <c r="Z19" s="43"/>
      <c r="AA19" s="43"/>
      <c r="AB19" s="43"/>
      <c r="AC19" s="43"/>
      <c r="AD19" s="43"/>
    </row>
    <row r="20" spans="1:30" ht="12.75" customHeight="1">
      <c r="A20" s="56">
        <f t="shared" si="0"/>
        <v>7</v>
      </c>
      <c r="B20" s="57">
        <v>106</v>
      </c>
      <c r="C20" s="58"/>
      <c r="D20" s="58"/>
      <c r="E20" s="58"/>
      <c r="F20" s="58"/>
      <c r="G20" s="58"/>
      <c r="H20" s="58"/>
      <c r="I20" s="60"/>
      <c r="J20" s="65">
        <v>0.1</v>
      </c>
      <c r="K20" s="66">
        <v>0.1</v>
      </c>
      <c r="L20" s="66">
        <v>0.1</v>
      </c>
      <c r="M20" s="67">
        <v>0.1</v>
      </c>
      <c r="N20" s="67">
        <v>0.1</v>
      </c>
      <c r="O20" s="64">
        <v>0.1</v>
      </c>
      <c r="P20" s="64">
        <v>0.1</v>
      </c>
      <c r="Q20" s="64" t="s">
        <v>1362</v>
      </c>
      <c r="R20" s="64" t="s">
        <v>1363</v>
      </c>
      <c r="S20" s="62">
        <v>37.32</v>
      </c>
      <c r="T20" s="58">
        <f>(J20+K20+L20)+IF((VLOOKUP(Q20,MogulsDD!$A$1:$C$2000,3,FALSE)*(M20+O20)/2)&gt;3.75,3.75,VLOOKUP(Q20,MogulsDD!$A$1:$C$2000,3,FALSE)*(M20+O20)/2)+IF((VLOOKUP(R20,MogulsDD!$A$1:$C$2000,3,FALSE)*(N20+P20)/2)&gt;3.75,3.75,VLOOKUP(R20,MogulsDD!$A$1:$C$2000,3,FALSE)*(N20+P20)/2)+IF((18-12*S20/$J$5)&gt;7.5,7.5,IF((18-12*S20/$J$5)&lt;0,0,(18-12*S20/$J$5)))</f>
        <v>0.40699999999999992</v>
      </c>
      <c r="U20" s="43"/>
      <c r="V20" s="43"/>
      <c r="W20" s="43"/>
      <c r="X20" s="43"/>
      <c r="Y20" s="43"/>
      <c r="Z20" s="43"/>
      <c r="AA20" s="43"/>
      <c r="AB20" s="43"/>
      <c r="AC20" s="43"/>
      <c r="AD20" s="43"/>
    </row>
    <row r="21" spans="1:30" ht="12.75" hidden="1" customHeight="1">
      <c r="A21" s="56">
        <f t="shared" si="0"/>
        <v>8</v>
      </c>
      <c r="B21" s="57"/>
      <c r="C21" s="58"/>
      <c r="D21" s="58"/>
      <c r="E21" s="58"/>
      <c r="F21" s="58"/>
      <c r="G21" s="58"/>
      <c r="H21" s="58"/>
      <c r="I21" s="60"/>
      <c r="J21" s="80"/>
      <c r="K21" s="81"/>
      <c r="L21" s="81"/>
      <c r="M21" s="82"/>
      <c r="N21" s="82"/>
      <c r="O21" s="78"/>
      <c r="P21" s="78"/>
      <c r="Q21" s="78" t="s">
        <v>1364</v>
      </c>
      <c r="R21" s="78" t="s">
        <v>1365</v>
      </c>
      <c r="S21" s="62">
        <v>9999</v>
      </c>
      <c r="T21" s="58">
        <f>(J21+K21+L21)+IF((VLOOKUP(Q21,MogulsDD!$A$1:$C$2000,3,FALSE)*(M21+O21)/2)&gt;3.75,3.75,VLOOKUP(Q21,MogulsDD!$A$1:$C$2000,3,FALSE)*(M21+O21)/2)+IF((VLOOKUP(R21,MogulsDD!$A$1:$C$2000,3,FALSE)*(N21+P21)/2)&gt;3.75,3.75,VLOOKUP(R21,MogulsDD!$A$1:$C$2000,3,FALSE)*(N21+P21)/2)+IF((18-12*S21/$J$5)&gt;7.5,7.5,IF((18-12*S21/$J$5)&lt;0,0,(18-12*S21/$J$5)))</f>
        <v>0</v>
      </c>
      <c r="U21" s="43"/>
      <c r="V21" s="43"/>
      <c r="W21" s="43"/>
      <c r="X21" s="43"/>
      <c r="Y21" s="43"/>
      <c r="Z21" s="43"/>
      <c r="AA21" s="43"/>
      <c r="AB21" s="43"/>
      <c r="AC21" s="43"/>
      <c r="AD21" s="43"/>
    </row>
    <row r="22" spans="1:30" ht="12.75" hidden="1" customHeight="1">
      <c r="A22" s="56">
        <f t="shared" si="0"/>
        <v>8</v>
      </c>
      <c r="B22" s="58"/>
      <c r="C22" s="58"/>
      <c r="D22" s="58"/>
      <c r="E22" s="58"/>
      <c r="F22" s="58"/>
      <c r="G22" s="58"/>
      <c r="H22" s="58"/>
      <c r="I22" s="60"/>
      <c r="J22" s="80"/>
      <c r="K22" s="81"/>
      <c r="L22" s="81"/>
      <c r="M22" s="82"/>
      <c r="N22" s="82"/>
      <c r="O22" s="78"/>
      <c r="P22" s="78"/>
      <c r="Q22" s="78" t="s">
        <v>1366</v>
      </c>
      <c r="R22" s="78" t="s">
        <v>1367</v>
      </c>
      <c r="S22" s="62">
        <v>9999</v>
      </c>
      <c r="T22" s="58">
        <f>(J22+K22+L22)+IF((VLOOKUP(Q22,MogulsDD!$A$1:$C$2000,3,FALSE)*(M22+O22)/2)&gt;3.75,3.75,VLOOKUP(Q22,MogulsDD!$A$1:$C$2000,3,FALSE)*(M22+O22)/2)+IF((VLOOKUP(R22,MogulsDD!$A$1:$C$2000,3,FALSE)*(N22+P22)/2)&gt;3.75,3.75,VLOOKUP(R22,MogulsDD!$A$1:$C$2000,3,FALSE)*(N22+P22)/2)+IF((18-12*S22/$J$5)&gt;7.5,7.5,IF((18-12*S22/$J$5)&lt;0,0,(18-12*S22/$J$5)))</f>
        <v>0</v>
      </c>
      <c r="U22" s="43"/>
      <c r="V22" s="43"/>
      <c r="W22" s="43"/>
      <c r="X22" s="43"/>
      <c r="Y22" s="43"/>
      <c r="Z22" s="43"/>
      <c r="AA22" s="43"/>
      <c r="AB22" s="43"/>
      <c r="AC22" s="43"/>
      <c r="AD22" s="43"/>
    </row>
    <row r="23" spans="1:30" ht="12.75" hidden="1" customHeight="1">
      <c r="A23" s="56">
        <f t="shared" si="0"/>
        <v>8</v>
      </c>
      <c r="B23" s="58"/>
      <c r="C23" s="58"/>
      <c r="D23" s="58"/>
      <c r="E23" s="58"/>
      <c r="F23" s="58"/>
      <c r="G23" s="58"/>
      <c r="H23" s="58"/>
      <c r="I23" s="60"/>
      <c r="J23" s="80"/>
      <c r="K23" s="81"/>
      <c r="L23" s="81"/>
      <c r="M23" s="82"/>
      <c r="N23" s="82"/>
      <c r="O23" s="78"/>
      <c r="P23" s="78"/>
      <c r="Q23" s="78" t="s">
        <v>1368</v>
      </c>
      <c r="R23" s="78" t="s">
        <v>1369</v>
      </c>
      <c r="S23" s="62">
        <v>9999</v>
      </c>
      <c r="T23" s="58">
        <f>(J23+K23+L23)+IF((VLOOKUP(Q23,MogulsDD!$A$1:$C$2000,3,FALSE)*(M23+O23)/2)&gt;3.75,3.75,VLOOKUP(Q23,MogulsDD!$A$1:$C$2000,3,FALSE)*(M23+O23)/2)+IF((VLOOKUP(R23,MogulsDD!$A$1:$C$2000,3,FALSE)*(N23+P23)/2)&gt;3.75,3.75,VLOOKUP(R23,MogulsDD!$A$1:$C$2000,3,FALSE)*(N23+P23)/2)+IF((18-12*S23/$J$5)&gt;7.5,7.5,IF((18-12*S23/$J$5)&lt;0,0,(18-12*S23/$J$5)))</f>
        <v>0</v>
      </c>
      <c r="U23" s="43"/>
      <c r="V23" s="43"/>
      <c r="W23" s="43"/>
      <c r="X23" s="43"/>
      <c r="Y23" s="43"/>
      <c r="Z23" s="43"/>
      <c r="AA23" s="43"/>
      <c r="AB23" s="43"/>
      <c r="AC23" s="43"/>
      <c r="AD23" s="43"/>
    </row>
    <row r="24" spans="1:30" ht="12.75" hidden="1" customHeight="1">
      <c r="A24" s="56">
        <f t="shared" si="0"/>
        <v>8</v>
      </c>
      <c r="B24" s="58"/>
      <c r="C24" s="58"/>
      <c r="D24" s="58"/>
      <c r="E24" s="58"/>
      <c r="F24" s="58"/>
      <c r="G24" s="58"/>
      <c r="H24" s="58"/>
      <c r="I24" s="60"/>
      <c r="J24" s="80"/>
      <c r="K24" s="81"/>
      <c r="L24" s="81"/>
      <c r="M24" s="82"/>
      <c r="N24" s="82"/>
      <c r="O24" s="78"/>
      <c r="P24" s="78"/>
      <c r="Q24" s="78" t="s">
        <v>1370</v>
      </c>
      <c r="R24" s="78" t="s">
        <v>1371</v>
      </c>
      <c r="S24" s="62">
        <v>9999</v>
      </c>
      <c r="T24" s="58">
        <f>(J24+K24+L24)+IF((VLOOKUP(Q24,MogulsDD!$A$1:$C$2000,3,FALSE)*(M24+O24)/2)&gt;3.75,3.75,VLOOKUP(Q24,MogulsDD!$A$1:$C$2000,3,FALSE)*(M24+O24)/2)+IF((VLOOKUP(R24,MogulsDD!$A$1:$C$2000,3,FALSE)*(N24+P24)/2)&gt;3.75,3.75,VLOOKUP(R24,MogulsDD!$A$1:$C$2000,3,FALSE)*(N24+P24)/2)+IF((18-12*S24/$J$5)&gt;7.5,7.5,IF((18-12*S24/$J$5)&lt;0,0,(18-12*S24/$J$5)))</f>
        <v>0</v>
      </c>
      <c r="U24" s="43"/>
      <c r="V24" s="43"/>
      <c r="W24" s="43"/>
      <c r="X24" s="43"/>
      <c r="Y24" s="43"/>
      <c r="Z24" s="43"/>
      <c r="AA24" s="43"/>
      <c r="AB24" s="43"/>
      <c r="AC24" s="43"/>
      <c r="AD24" s="43"/>
    </row>
    <row r="25" spans="1:30" ht="12.75" hidden="1" customHeight="1">
      <c r="A25" s="56">
        <f t="shared" si="0"/>
        <v>8</v>
      </c>
      <c r="B25" s="58"/>
      <c r="C25" s="58"/>
      <c r="D25" s="58"/>
      <c r="E25" s="58"/>
      <c r="F25" s="58"/>
      <c r="G25" s="58"/>
      <c r="H25" s="58"/>
      <c r="I25" s="60"/>
      <c r="J25" s="80"/>
      <c r="K25" s="81"/>
      <c r="L25" s="81"/>
      <c r="M25" s="82"/>
      <c r="N25" s="82"/>
      <c r="O25" s="78"/>
      <c r="P25" s="78"/>
      <c r="Q25" s="78" t="s">
        <v>1372</v>
      </c>
      <c r="R25" s="78" t="s">
        <v>1373</v>
      </c>
      <c r="S25" s="62">
        <v>9999</v>
      </c>
      <c r="T25" s="58">
        <f>(J25+K25+L25)+IF((VLOOKUP(Q25,MogulsDD!$A$1:$C$2000,3,FALSE)*(M25+O25)/2)&gt;3.75,3.75,VLOOKUP(Q25,MogulsDD!$A$1:$C$2000,3,FALSE)*(M25+O25)/2)+IF((VLOOKUP(R25,MogulsDD!$A$1:$C$2000,3,FALSE)*(N25+P25)/2)&gt;3.75,3.75,VLOOKUP(R25,MogulsDD!$A$1:$C$2000,3,FALSE)*(N25+P25)/2)+IF((18-12*S25/$J$5)&gt;7.5,7.5,IF((18-12*S25/$J$5)&lt;0,0,(18-12*S25/$J$5)))</f>
        <v>0</v>
      </c>
      <c r="U25" s="43"/>
      <c r="V25" s="43"/>
      <c r="W25" s="43"/>
      <c r="X25" s="43"/>
      <c r="Y25" s="43"/>
      <c r="Z25" s="43"/>
      <c r="AA25" s="43"/>
      <c r="AB25" s="43"/>
      <c r="AC25" s="43"/>
      <c r="AD25" s="43"/>
    </row>
    <row r="26" spans="1:30" ht="12.75" hidden="1" customHeight="1">
      <c r="A26" s="56">
        <f t="shared" si="0"/>
        <v>8</v>
      </c>
      <c r="B26" s="58"/>
      <c r="C26" s="58"/>
      <c r="D26" s="58"/>
      <c r="E26" s="58"/>
      <c r="F26" s="58"/>
      <c r="G26" s="58"/>
      <c r="H26" s="58"/>
      <c r="I26" s="60"/>
      <c r="J26" s="80"/>
      <c r="K26" s="81"/>
      <c r="L26" s="81"/>
      <c r="M26" s="82"/>
      <c r="N26" s="82"/>
      <c r="O26" s="78"/>
      <c r="P26" s="78"/>
      <c r="Q26" s="78" t="s">
        <v>1374</v>
      </c>
      <c r="R26" s="78" t="s">
        <v>1375</v>
      </c>
      <c r="S26" s="62">
        <v>9999</v>
      </c>
      <c r="T26" s="58">
        <f>(J26+K26+L26)+IF((VLOOKUP(Q26,MogulsDD!$A$1:$C$2000,3,FALSE)*(M26+O26)/2)&gt;3.75,3.75,VLOOKUP(Q26,MogulsDD!$A$1:$C$2000,3,FALSE)*(M26+O26)/2)+IF((VLOOKUP(R26,MogulsDD!$A$1:$C$2000,3,FALSE)*(N26+P26)/2)&gt;3.75,3.75,VLOOKUP(R26,MogulsDD!$A$1:$C$2000,3,FALSE)*(N26+P26)/2)+IF((18-12*S26/$J$5)&gt;7.5,7.5,IF((18-12*S26/$J$5)&lt;0,0,(18-12*S26/$J$5)))</f>
        <v>0</v>
      </c>
      <c r="U26" s="43"/>
      <c r="V26" s="43"/>
      <c r="W26" s="43"/>
      <c r="X26" s="43"/>
      <c r="Y26" s="43"/>
      <c r="Z26" s="43"/>
      <c r="AA26" s="43"/>
      <c r="AB26" s="43"/>
      <c r="AC26" s="43"/>
      <c r="AD26" s="43"/>
    </row>
    <row r="27" spans="1:30" ht="12.75" hidden="1" customHeight="1">
      <c r="A27" s="56">
        <f t="shared" si="0"/>
        <v>8</v>
      </c>
      <c r="B27" s="58"/>
      <c r="C27" s="58"/>
      <c r="D27" s="58"/>
      <c r="E27" s="58"/>
      <c r="F27" s="58"/>
      <c r="G27" s="58"/>
      <c r="H27" s="58"/>
      <c r="I27" s="60"/>
      <c r="J27" s="80"/>
      <c r="K27" s="81"/>
      <c r="L27" s="81"/>
      <c r="M27" s="82"/>
      <c r="N27" s="82"/>
      <c r="O27" s="78"/>
      <c r="P27" s="78"/>
      <c r="Q27" s="78" t="s">
        <v>1376</v>
      </c>
      <c r="R27" s="78" t="s">
        <v>1377</v>
      </c>
      <c r="S27" s="62">
        <v>9999</v>
      </c>
      <c r="T27" s="58">
        <f>(J27+K27+L27)+IF((VLOOKUP(Q27,MogulsDD!$A$1:$C$2000,3,FALSE)*(M27+O27)/2)&gt;3.75,3.75,VLOOKUP(Q27,MogulsDD!$A$1:$C$2000,3,FALSE)*(M27+O27)/2)+IF((VLOOKUP(R27,MogulsDD!$A$1:$C$2000,3,FALSE)*(N27+P27)/2)&gt;3.75,3.75,VLOOKUP(R27,MogulsDD!$A$1:$C$2000,3,FALSE)*(N27+P27)/2)+IF((18-12*S27/$J$5)&gt;7.5,7.5,IF((18-12*S27/$J$5)&lt;0,0,(18-12*S27/$J$5)))</f>
        <v>0</v>
      </c>
      <c r="U27" s="43"/>
      <c r="V27" s="43"/>
      <c r="W27" s="43"/>
      <c r="X27" s="43"/>
      <c r="Y27" s="43"/>
      <c r="Z27" s="43"/>
      <c r="AA27" s="43"/>
      <c r="AB27" s="43"/>
      <c r="AC27" s="43"/>
      <c r="AD27" s="43"/>
    </row>
    <row r="28" spans="1:30" ht="12.75" hidden="1" customHeight="1">
      <c r="A28" s="56">
        <f t="shared" si="0"/>
        <v>8</v>
      </c>
      <c r="B28" s="58"/>
      <c r="C28" s="58"/>
      <c r="D28" s="58"/>
      <c r="E28" s="58"/>
      <c r="F28" s="58"/>
      <c r="G28" s="58"/>
      <c r="H28" s="58"/>
      <c r="I28" s="60"/>
      <c r="J28" s="80"/>
      <c r="K28" s="81"/>
      <c r="L28" s="81"/>
      <c r="M28" s="82"/>
      <c r="N28" s="82"/>
      <c r="O28" s="78"/>
      <c r="P28" s="78"/>
      <c r="Q28" s="78" t="s">
        <v>1378</v>
      </c>
      <c r="R28" s="78" t="s">
        <v>1379</v>
      </c>
      <c r="S28" s="62">
        <v>9999</v>
      </c>
      <c r="T28" s="58">
        <f>(J28+K28+L28)+IF((VLOOKUP(Q28,MogulsDD!$A$1:$C$2000,3,FALSE)*(M28+O28)/2)&gt;3.75,3.75,VLOOKUP(Q28,MogulsDD!$A$1:$C$2000,3,FALSE)*(M28+O28)/2)+IF((VLOOKUP(R28,MogulsDD!$A$1:$C$2000,3,FALSE)*(N28+P28)/2)&gt;3.75,3.75,VLOOKUP(R28,MogulsDD!$A$1:$C$2000,3,FALSE)*(N28+P28)/2)+IF((18-12*S28/$J$5)&gt;7.5,7.5,IF((18-12*S28/$J$5)&lt;0,0,(18-12*S28/$J$5)))</f>
        <v>0</v>
      </c>
      <c r="U28" s="43"/>
      <c r="V28" s="43"/>
      <c r="W28" s="43"/>
      <c r="X28" s="43"/>
      <c r="Y28" s="43"/>
      <c r="Z28" s="43"/>
      <c r="AA28" s="43"/>
      <c r="AB28" s="43"/>
      <c r="AC28" s="43"/>
      <c r="AD28" s="43"/>
    </row>
    <row r="29" spans="1:30" ht="12.75" hidden="1" customHeight="1">
      <c r="A29" s="56">
        <f t="shared" si="0"/>
        <v>8</v>
      </c>
      <c r="B29" s="58"/>
      <c r="C29" s="58"/>
      <c r="D29" s="58"/>
      <c r="E29" s="58"/>
      <c r="F29" s="58"/>
      <c r="G29" s="58"/>
      <c r="H29" s="58"/>
      <c r="I29" s="60"/>
      <c r="J29" s="80"/>
      <c r="K29" s="81"/>
      <c r="L29" s="81"/>
      <c r="M29" s="82"/>
      <c r="N29" s="82"/>
      <c r="O29" s="78"/>
      <c r="P29" s="78"/>
      <c r="Q29" s="78" t="s">
        <v>1380</v>
      </c>
      <c r="R29" s="78" t="s">
        <v>1381</v>
      </c>
      <c r="S29" s="62">
        <v>9999</v>
      </c>
      <c r="T29" s="58">
        <f>(J29+K29+L29)+IF((VLOOKUP(Q29,MogulsDD!$A$1:$C$2000,3,FALSE)*(M29+O29)/2)&gt;3.75,3.75,VLOOKUP(Q29,MogulsDD!$A$1:$C$2000,3,FALSE)*(M29+O29)/2)+IF((VLOOKUP(R29,MogulsDD!$A$1:$C$2000,3,FALSE)*(N29+P29)/2)&gt;3.75,3.75,VLOOKUP(R29,MogulsDD!$A$1:$C$2000,3,FALSE)*(N29+P29)/2)+IF((18-12*S29/$J$5)&gt;7.5,7.5,IF((18-12*S29/$J$5)&lt;0,0,(18-12*S29/$J$5)))</f>
        <v>0</v>
      </c>
      <c r="U29" s="43"/>
      <c r="V29" s="43"/>
      <c r="W29" s="43"/>
      <c r="X29" s="43"/>
      <c r="Y29" s="43"/>
      <c r="Z29" s="43"/>
      <c r="AA29" s="43"/>
      <c r="AB29" s="43"/>
      <c r="AC29" s="43"/>
      <c r="AD29" s="43"/>
    </row>
    <row r="30" spans="1:30" ht="12.75" hidden="1" customHeight="1">
      <c r="A30" s="56">
        <f t="shared" si="0"/>
        <v>8</v>
      </c>
      <c r="B30" s="58"/>
      <c r="C30" s="58"/>
      <c r="D30" s="58"/>
      <c r="E30" s="58"/>
      <c r="F30" s="58"/>
      <c r="G30" s="58"/>
      <c r="H30" s="58"/>
      <c r="I30" s="60"/>
      <c r="J30" s="80"/>
      <c r="K30" s="81"/>
      <c r="L30" s="81"/>
      <c r="M30" s="82"/>
      <c r="N30" s="82"/>
      <c r="O30" s="78"/>
      <c r="P30" s="78"/>
      <c r="Q30" s="78" t="s">
        <v>1382</v>
      </c>
      <c r="R30" s="78" t="s">
        <v>1383</v>
      </c>
      <c r="S30" s="62">
        <v>9999</v>
      </c>
      <c r="T30" s="58">
        <f>(J30+K30+L30)+IF((VLOOKUP(Q30,MogulsDD!$A$1:$C$2000,3,FALSE)*(M30+O30)/2)&gt;3.75,3.75,VLOOKUP(Q30,MogulsDD!$A$1:$C$2000,3,FALSE)*(M30+O30)/2)+IF((VLOOKUP(R30,MogulsDD!$A$1:$C$2000,3,FALSE)*(N30+P30)/2)&gt;3.75,3.75,VLOOKUP(R30,MogulsDD!$A$1:$C$2000,3,FALSE)*(N30+P30)/2)+IF((18-12*S30/$J$5)&gt;7.5,7.5,IF((18-12*S30/$J$5)&lt;0,0,(18-12*S30/$J$5)))</f>
        <v>0</v>
      </c>
      <c r="U30" s="43"/>
      <c r="V30" s="43"/>
      <c r="W30" s="43"/>
      <c r="X30" s="43"/>
      <c r="Y30" s="43"/>
      <c r="Z30" s="43"/>
      <c r="AA30" s="43"/>
      <c r="AB30" s="43"/>
      <c r="AC30" s="43"/>
      <c r="AD30" s="43"/>
    </row>
    <row r="31" spans="1:30" ht="12.75" hidden="1" customHeight="1">
      <c r="A31" s="56">
        <f t="shared" si="0"/>
        <v>8</v>
      </c>
      <c r="B31" s="58"/>
      <c r="C31" s="58"/>
      <c r="D31" s="58"/>
      <c r="E31" s="58"/>
      <c r="F31" s="58"/>
      <c r="G31" s="58"/>
      <c r="H31" s="58"/>
      <c r="I31" s="60"/>
      <c r="J31" s="80"/>
      <c r="K31" s="81"/>
      <c r="L31" s="81"/>
      <c r="M31" s="82"/>
      <c r="N31" s="82"/>
      <c r="O31" s="78"/>
      <c r="P31" s="78"/>
      <c r="Q31" s="78" t="s">
        <v>1384</v>
      </c>
      <c r="R31" s="78" t="s">
        <v>1385</v>
      </c>
      <c r="S31" s="62">
        <v>9999</v>
      </c>
      <c r="T31" s="58">
        <f>(J31+K31+L31)+IF((VLOOKUP(Q31,MogulsDD!$A$1:$C$2000,3,FALSE)*(M31+O31)/2)&gt;3.75,3.75,VLOOKUP(Q31,MogulsDD!$A$1:$C$2000,3,FALSE)*(M31+O31)/2)+IF((VLOOKUP(R31,MogulsDD!$A$1:$C$2000,3,FALSE)*(N31+P31)/2)&gt;3.75,3.75,VLOOKUP(R31,MogulsDD!$A$1:$C$2000,3,FALSE)*(N31+P31)/2)+IF((18-12*S31/$J$5)&gt;7.5,7.5,IF((18-12*S31/$J$5)&lt;0,0,(18-12*S31/$J$5)))</f>
        <v>0</v>
      </c>
      <c r="U31" s="43"/>
      <c r="V31" s="43"/>
      <c r="W31" s="43"/>
      <c r="X31" s="43"/>
      <c r="Y31" s="43"/>
      <c r="Z31" s="43"/>
      <c r="AA31" s="43"/>
      <c r="AB31" s="43"/>
      <c r="AC31" s="43"/>
      <c r="AD31" s="43"/>
    </row>
    <row r="32" spans="1:30" ht="12.75" hidden="1" customHeight="1">
      <c r="A32" s="56">
        <f t="shared" si="0"/>
        <v>8</v>
      </c>
      <c r="B32" s="58"/>
      <c r="C32" s="58"/>
      <c r="D32" s="58"/>
      <c r="E32" s="58"/>
      <c r="F32" s="58"/>
      <c r="G32" s="58"/>
      <c r="H32" s="58"/>
      <c r="I32" s="60"/>
      <c r="J32" s="80"/>
      <c r="K32" s="81"/>
      <c r="L32" s="81"/>
      <c r="M32" s="82"/>
      <c r="N32" s="82"/>
      <c r="O32" s="78"/>
      <c r="P32" s="78"/>
      <c r="Q32" s="78" t="s">
        <v>1386</v>
      </c>
      <c r="R32" s="78" t="s">
        <v>1387</v>
      </c>
      <c r="S32" s="62">
        <v>9999</v>
      </c>
      <c r="T32" s="58">
        <f>(J32+K32+L32)+IF((VLOOKUP(Q32,MogulsDD!$A$1:$C$2000,3,FALSE)*(M32+O32)/2)&gt;3.75,3.75,VLOOKUP(Q32,MogulsDD!$A$1:$C$2000,3,FALSE)*(M32+O32)/2)+IF((VLOOKUP(R32,MogulsDD!$A$1:$C$2000,3,FALSE)*(N32+P32)/2)&gt;3.75,3.75,VLOOKUP(R32,MogulsDD!$A$1:$C$2000,3,FALSE)*(N32+P32)/2)+IF((18-12*S32/$J$5)&gt;7.5,7.5,IF((18-12*S32/$J$5)&lt;0,0,(18-12*S32/$J$5)))</f>
        <v>0</v>
      </c>
      <c r="U32" s="43"/>
      <c r="V32" s="43"/>
      <c r="W32" s="43"/>
      <c r="X32" s="43"/>
      <c r="Y32" s="43"/>
      <c r="Z32" s="43"/>
      <c r="AA32" s="43"/>
      <c r="AB32" s="43"/>
      <c r="AC32" s="43"/>
      <c r="AD32" s="43"/>
    </row>
    <row r="33" spans="1:30" ht="12.75" hidden="1" customHeight="1">
      <c r="A33" s="56">
        <f t="shared" si="0"/>
        <v>8</v>
      </c>
      <c r="B33" s="58"/>
      <c r="C33" s="58"/>
      <c r="D33" s="58"/>
      <c r="E33" s="58"/>
      <c r="F33" s="58"/>
      <c r="G33" s="58"/>
      <c r="H33" s="58"/>
      <c r="I33" s="60"/>
      <c r="J33" s="80"/>
      <c r="K33" s="81"/>
      <c r="L33" s="81"/>
      <c r="M33" s="82"/>
      <c r="N33" s="82"/>
      <c r="O33" s="78"/>
      <c r="P33" s="78"/>
      <c r="Q33" s="78" t="s">
        <v>1388</v>
      </c>
      <c r="R33" s="78" t="s">
        <v>1389</v>
      </c>
      <c r="S33" s="62">
        <v>9999</v>
      </c>
      <c r="T33" s="58">
        <f>(J33+K33+L33)+IF((VLOOKUP(Q33,MogulsDD!$A$1:$C$2000,3,FALSE)*(M33+O33)/2)&gt;3.75,3.75,VLOOKUP(Q33,MogulsDD!$A$1:$C$2000,3,FALSE)*(M33+O33)/2)+IF((VLOOKUP(R33,MogulsDD!$A$1:$C$2000,3,FALSE)*(N33+P33)/2)&gt;3.75,3.75,VLOOKUP(R33,MogulsDD!$A$1:$C$2000,3,FALSE)*(N33+P33)/2)+IF((18-12*S33/$J$5)&gt;7.5,7.5,IF((18-12*S33/$J$5)&lt;0,0,(18-12*S33/$J$5)))</f>
        <v>0</v>
      </c>
      <c r="U33" s="43"/>
      <c r="V33" s="43"/>
      <c r="W33" s="43"/>
      <c r="X33" s="43"/>
      <c r="Y33" s="43"/>
      <c r="Z33" s="43"/>
      <c r="AA33" s="43"/>
      <c r="AB33" s="43"/>
      <c r="AC33" s="43"/>
      <c r="AD33" s="43"/>
    </row>
    <row r="34" spans="1:30" ht="12.75" hidden="1" customHeight="1">
      <c r="A34" s="56">
        <f t="shared" si="0"/>
        <v>8</v>
      </c>
      <c r="B34" s="58"/>
      <c r="C34" s="58"/>
      <c r="D34" s="58"/>
      <c r="E34" s="58"/>
      <c r="F34" s="58"/>
      <c r="G34" s="58"/>
      <c r="H34" s="58"/>
      <c r="I34" s="60"/>
      <c r="J34" s="80"/>
      <c r="K34" s="81"/>
      <c r="L34" s="81"/>
      <c r="M34" s="82"/>
      <c r="N34" s="82"/>
      <c r="O34" s="78"/>
      <c r="P34" s="78"/>
      <c r="Q34" s="78" t="s">
        <v>1390</v>
      </c>
      <c r="R34" s="78" t="s">
        <v>1391</v>
      </c>
      <c r="S34" s="62">
        <v>9999</v>
      </c>
      <c r="T34" s="58">
        <f>(J34+K34+L34)+IF((VLOOKUP(Q34,MogulsDD!$A$1:$C$2000,3,FALSE)*(M34+O34)/2)&gt;3.75,3.75,VLOOKUP(Q34,MogulsDD!$A$1:$C$2000,3,FALSE)*(M34+O34)/2)+IF((VLOOKUP(R34,MogulsDD!$A$1:$C$2000,3,FALSE)*(N34+P34)/2)&gt;3.75,3.75,VLOOKUP(R34,MogulsDD!$A$1:$C$2000,3,FALSE)*(N34+P34)/2)+IF((18-12*S34/$J$5)&gt;7.5,7.5,IF((18-12*S34/$J$5)&lt;0,0,(18-12*S34/$J$5)))</f>
        <v>0</v>
      </c>
      <c r="U34" s="43"/>
      <c r="V34" s="43"/>
      <c r="W34" s="43"/>
      <c r="X34" s="43"/>
      <c r="Y34" s="43"/>
      <c r="Z34" s="43"/>
      <c r="AA34" s="43"/>
      <c r="AB34" s="43"/>
      <c r="AC34" s="43"/>
      <c r="AD34" s="43"/>
    </row>
    <row r="35" spans="1:30" ht="12.75" hidden="1" customHeight="1">
      <c r="A35" s="56">
        <f t="shared" si="0"/>
        <v>8</v>
      </c>
      <c r="B35" s="58"/>
      <c r="C35" s="58"/>
      <c r="D35" s="58"/>
      <c r="E35" s="58"/>
      <c r="F35" s="58"/>
      <c r="G35" s="58"/>
      <c r="H35" s="58"/>
      <c r="I35" s="60"/>
      <c r="J35" s="80"/>
      <c r="K35" s="81"/>
      <c r="L35" s="81"/>
      <c r="M35" s="82"/>
      <c r="N35" s="82"/>
      <c r="O35" s="78"/>
      <c r="P35" s="78"/>
      <c r="Q35" s="78" t="s">
        <v>1392</v>
      </c>
      <c r="R35" s="78" t="s">
        <v>1393</v>
      </c>
      <c r="S35" s="62">
        <v>9999</v>
      </c>
      <c r="T35" s="58">
        <f>(J35+K35+L35)+IF((VLOOKUP(Q35,MogulsDD!$A$1:$C$2000,3,FALSE)*(M35+O35)/2)&gt;3.75,3.75,VLOOKUP(Q35,MogulsDD!$A$1:$C$2000,3,FALSE)*(M35+O35)/2)+IF((VLOOKUP(R35,MogulsDD!$A$1:$C$2000,3,FALSE)*(N35+P35)/2)&gt;3.75,3.75,VLOOKUP(R35,MogulsDD!$A$1:$C$2000,3,FALSE)*(N35+P35)/2)+IF((18-12*S35/$J$5)&gt;7.5,7.5,IF((18-12*S35/$J$5)&lt;0,0,(18-12*S35/$J$5)))</f>
        <v>0</v>
      </c>
      <c r="U35" s="43"/>
      <c r="V35" s="43"/>
      <c r="W35" s="43"/>
      <c r="X35" s="43"/>
      <c r="Y35" s="43"/>
      <c r="Z35" s="43"/>
      <c r="AA35" s="43"/>
      <c r="AB35" s="43"/>
      <c r="AC35" s="43"/>
      <c r="AD35" s="43"/>
    </row>
    <row r="36" spans="1:30" ht="12.75" hidden="1" customHeight="1">
      <c r="A36" s="56">
        <f t="shared" si="0"/>
        <v>8</v>
      </c>
      <c r="B36" s="58"/>
      <c r="C36" s="58"/>
      <c r="D36" s="58"/>
      <c r="E36" s="58"/>
      <c r="F36" s="58"/>
      <c r="G36" s="58"/>
      <c r="H36" s="58"/>
      <c r="I36" s="60"/>
      <c r="J36" s="80"/>
      <c r="K36" s="81"/>
      <c r="L36" s="81"/>
      <c r="M36" s="82"/>
      <c r="N36" s="82"/>
      <c r="O36" s="78"/>
      <c r="P36" s="78"/>
      <c r="Q36" s="78" t="s">
        <v>1394</v>
      </c>
      <c r="R36" s="78" t="s">
        <v>1395</v>
      </c>
      <c r="S36" s="62">
        <v>9999</v>
      </c>
      <c r="T36" s="58">
        <f>(J36+K36+L36)+IF((VLOOKUP(Q36,MogulsDD!$A$1:$C$2000,3,FALSE)*(M36+O36)/2)&gt;3.75,3.75,VLOOKUP(Q36,MogulsDD!$A$1:$C$2000,3,FALSE)*(M36+O36)/2)+IF((VLOOKUP(R36,MogulsDD!$A$1:$C$2000,3,FALSE)*(N36+P36)/2)&gt;3.75,3.75,VLOOKUP(R36,MogulsDD!$A$1:$C$2000,3,FALSE)*(N36+P36)/2)+IF((18-12*S36/$J$5)&gt;7.5,7.5,IF((18-12*S36/$J$5)&lt;0,0,(18-12*S36/$J$5)))</f>
        <v>0</v>
      </c>
      <c r="U36" s="43"/>
      <c r="V36" s="43"/>
      <c r="W36" s="43"/>
      <c r="X36" s="43"/>
      <c r="Y36" s="43"/>
      <c r="Z36" s="43"/>
      <c r="AA36" s="43"/>
      <c r="AB36" s="43"/>
      <c r="AC36" s="43"/>
      <c r="AD36" s="43"/>
    </row>
    <row r="37" spans="1:30" ht="13.5" hidden="1" customHeight="1">
      <c r="A37" s="56">
        <f t="shared" si="0"/>
        <v>8</v>
      </c>
      <c r="B37" s="86"/>
      <c r="C37" s="86"/>
      <c r="D37" s="86"/>
      <c r="E37" s="86"/>
      <c r="F37" s="86"/>
      <c r="G37" s="86"/>
      <c r="H37" s="86"/>
      <c r="I37" s="87"/>
      <c r="J37" s="88"/>
      <c r="K37" s="89"/>
      <c r="L37" s="89"/>
      <c r="M37" s="90"/>
      <c r="N37" s="90"/>
      <c r="O37" s="91"/>
      <c r="P37" s="91"/>
      <c r="Q37" s="78" t="s">
        <v>1396</v>
      </c>
      <c r="R37" s="78" t="s">
        <v>1397</v>
      </c>
      <c r="S37" s="62">
        <v>9999</v>
      </c>
      <c r="T37" s="58">
        <f>(J37+K37+L37)+IF((VLOOKUP(Q37,MogulsDD!$A$1:$C$2000,3,FALSE)*(M37+O37)/2)&gt;3.75,3.75,VLOOKUP(Q37,MogulsDD!$A$1:$C$2000,3,FALSE)*(M37+O37)/2)+IF((VLOOKUP(R37,MogulsDD!$A$1:$C$2000,3,FALSE)*(N37+P37)/2)&gt;3.75,3.75,VLOOKUP(R37,MogulsDD!$A$1:$C$2000,3,FALSE)*(N37+P37)/2)+IF((18-12*S37/$J$5)&gt;7.5,7.5,IF((18-12*S37/$J$5)&lt;0,0,(18-12*S37/$J$5)))</f>
        <v>0</v>
      </c>
      <c r="U37" s="43"/>
      <c r="V37" s="43"/>
      <c r="W37" s="43"/>
      <c r="X37" s="43"/>
      <c r="Y37" s="43"/>
      <c r="Z37" s="43"/>
      <c r="AA37" s="43"/>
      <c r="AB37" s="43"/>
      <c r="AC37" s="43"/>
      <c r="AD37" s="43"/>
    </row>
    <row r="38" spans="1:30" ht="13.5" customHeight="1">
      <c r="A38" s="40"/>
      <c r="B38" s="2"/>
      <c r="C38" s="2"/>
      <c r="D38" s="2"/>
      <c r="E38" s="2"/>
      <c r="F38" s="2"/>
      <c r="G38" s="2"/>
      <c r="H38" s="2"/>
      <c r="I38" s="2"/>
      <c r="J38" s="2"/>
      <c r="K38" s="2"/>
      <c r="L38" s="2"/>
      <c r="M38" s="2"/>
      <c r="N38" s="2"/>
      <c r="O38" s="2"/>
      <c r="P38" s="2"/>
      <c r="Q38" s="2"/>
      <c r="R38" s="2"/>
      <c r="S38" s="2"/>
      <c r="T38" s="92"/>
      <c r="U38" s="43"/>
      <c r="V38" s="43"/>
      <c r="W38" s="43"/>
      <c r="X38" s="43"/>
      <c r="Y38" s="43"/>
      <c r="Z38" s="43"/>
      <c r="AA38" s="43"/>
      <c r="AB38" s="43"/>
      <c r="AC38" s="43"/>
      <c r="AD38" s="43"/>
    </row>
    <row r="39" spans="1:30" ht="13.5" customHeight="1">
      <c r="A39" s="93"/>
      <c r="B39" s="94"/>
      <c r="C39" s="49"/>
      <c r="D39" s="49"/>
      <c r="E39" s="95" t="s">
        <v>1398</v>
      </c>
      <c r="F39" s="49"/>
      <c r="G39" s="49"/>
      <c r="H39" s="49"/>
      <c r="I39" s="96"/>
      <c r="J39" s="48"/>
      <c r="K39" s="49"/>
      <c r="L39" s="49"/>
      <c r="M39" s="49"/>
      <c r="N39" s="49"/>
      <c r="O39" s="49"/>
      <c r="P39" s="49"/>
      <c r="Q39" s="49"/>
      <c r="R39" s="49"/>
      <c r="S39" s="49"/>
      <c r="T39" s="97"/>
      <c r="U39" s="43"/>
      <c r="V39" s="43"/>
      <c r="W39" s="43"/>
      <c r="X39" s="43"/>
      <c r="Y39" s="43"/>
      <c r="Z39" s="43"/>
      <c r="AA39" s="43"/>
      <c r="AB39" s="43"/>
      <c r="AC39" s="43"/>
      <c r="AD39" s="43"/>
    </row>
    <row r="40" spans="1:30" ht="13.5" customHeight="1">
      <c r="A40" s="51"/>
      <c r="B40" s="52" t="s">
        <v>1399</v>
      </c>
      <c r="C40" s="52" t="s">
        <v>1400</v>
      </c>
      <c r="D40" s="52" t="s">
        <v>1401</v>
      </c>
      <c r="E40" s="52" t="s">
        <v>1402</v>
      </c>
      <c r="F40" s="52" t="s">
        <v>1403</v>
      </c>
      <c r="G40" s="52" t="s">
        <v>1404</v>
      </c>
      <c r="H40" s="52" t="s">
        <v>1405</v>
      </c>
      <c r="I40" s="53" t="s">
        <v>1406</v>
      </c>
      <c r="J40" s="51" t="s">
        <v>1407</v>
      </c>
      <c r="K40" s="52" t="s">
        <v>1408</v>
      </c>
      <c r="L40" s="52" t="s">
        <v>1409</v>
      </c>
      <c r="M40" s="52" t="s">
        <v>1410</v>
      </c>
      <c r="N40" s="52" t="s">
        <v>1411</v>
      </c>
      <c r="O40" s="52" t="s">
        <v>1412</v>
      </c>
      <c r="P40" s="52" t="s">
        <v>1413</v>
      </c>
      <c r="Q40" s="52" t="s">
        <v>1414</v>
      </c>
      <c r="R40" s="52" t="s">
        <v>1415</v>
      </c>
      <c r="S40" s="52"/>
      <c r="T40" s="54" t="s">
        <v>1416</v>
      </c>
      <c r="U40" s="55"/>
      <c r="V40" s="55"/>
      <c r="W40" s="55"/>
      <c r="X40" s="55"/>
      <c r="Y40" s="55"/>
      <c r="Z40" s="55"/>
      <c r="AA40" s="55"/>
      <c r="AB40" s="55"/>
      <c r="AC40" s="55"/>
      <c r="AD40" s="55"/>
    </row>
    <row r="41" spans="1:30" ht="12.75" customHeight="1">
      <c r="A41" s="56">
        <f t="shared" ref="A41:A72" si="1">RANK(T41,$T$41:$T$140,0)</f>
        <v>1</v>
      </c>
      <c r="B41" s="98">
        <v>103</v>
      </c>
      <c r="C41" s="58" t="s">
        <v>1417</v>
      </c>
      <c r="D41" s="57" t="s">
        <v>1418</v>
      </c>
      <c r="E41" s="57" t="s">
        <v>1419</v>
      </c>
      <c r="F41" s="58" t="s">
        <v>1420</v>
      </c>
      <c r="G41" s="58"/>
      <c r="H41" s="58" t="s">
        <v>1421</v>
      </c>
      <c r="I41" s="60" t="s">
        <v>1422</v>
      </c>
      <c r="J41" s="61">
        <v>4.2</v>
      </c>
      <c r="K41" s="62">
        <v>4.0999999999999996</v>
      </c>
      <c r="L41" s="62">
        <v>4.2</v>
      </c>
      <c r="M41" s="63">
        <v>2.1</v>
      </c>
      <c r="N41" s="63">
        <v>2.1</v>
      </c>
      <c r="O41" s="64">
        <v>2.2000000000000002</v>
      </c>
      <c r="P41" s="64">
        <v>2.2000000000000002</v>
      </c>
      <c r="Q41" s="64" t="s">
        <v>1423</v>
      </c>
      <c r="R41" s="64" t="s">
        <v>1424</v>
      </c>
      <c r="S41" s="62">
        <v>16.98</v>
      </c>
      <c r="T41" s="58">
        <f>(J41+K41+L41)+IF((VLOOKUP(Q41,MogulsDD!$A$1:$C$2000,3,FALSE)*(M41+O41)/2)&gt;3.75,3.75,VLOOKUP(Q41,MogulsDD!$A$1:$C$2000,3,FALSE)*(M41+O41)/2)+IF((VLOOKUP(R41,MogulsDD!$A$1:$C$2000,3,FALSE)*(N41+P41)/2)&gt;3.75,3.75,VLOOKUP(R41,MogulsDD!$A$1:$C$2000,3,FALSE)*(N41+P41)/2)+IF((18-12*S41/$J$5)&gt;7.5,7.5,IF((18-12*S41/$J$5)&lt;0,0,(18-12*S41/$J$5)))</f>
        <v>24.600999999999999</v>
      </c>
      <c r="U41" s="43"/>
      <c r="V41" s="43"/>
      <c r="W41" s="43"/>
      <c r="X41" s="43"/>
      <c r="Y41" s="43"/>
      <c r="Z41" s="43"/>
      <c r="AA41" s="43"/>
      <c r="AB41" s="43"/>
      <c r="AC41" s="43"/>
      <c r="AD41" s="43"/>
    </row>
    <row r="42" spans="1:30" ht="12.75" customHeight="1">
      <c r="A42" s="56">
        <f t="shared" si="1"/>
        <v>2</v>
      </c>
      <c r="B42" s="98">
        <v>93</v>
      </c>
      <c r="C42" s="58" t="s">
        <v>1425</v>
      </c>
      <c r="D42" s="58" t="s">
        <v>1426</v>
      </c>
      <c r="E42" s="58" t="s">
        <v>1427</v>
      </c>
      <c r="F42" s="58" t="s">
        <v>1428</v>
      </c>
      <c r="G42" s="58"/>
      <c r="H42" s="58" t="s">
        <v>1429</v>
      </c>
      <c r="I42" s="60" t="s">
        <v>1430</v>
      </c>
      <c r="J42" s="65">
        <v>3.7</v>
      </c>
      <c r="K42" s="66">
        <v>3.6</v>
      </c>
      <c r="L42" s="66">
        <v>3.6</v>
      </c>
      <c r="M42" s="67">
        <v>1.4</v>
      </c>
      <c r="N42" s="67">
        <v>1.6</v>
      </c>
      <c r="O42" s="64">
        <v>1.7</v>
      </c>
      <c r="P42" s="64">
        <v>1.8</v>
      </c>
      <c r="Q42" s="64" t="s">
        <v>1431</v>
      </c>
      <c r="R42" s="64" t="s">
        <v>1432</v>
      </c>
      <c r="S42" s="62">
        <v>19.62</v>
      </c>
      <c r="T42" s="58">
        <f>(J42+K42+L42)+IF((VLOOKUP(Q42,MogulsDD!$A$1:$C$2000,3,FALSE)*(M42+O42)/2)&gt;3.75,3.75,VLOOKUP(Q42,MogulsDD!$A$1:$C$2000,3,FALSE)*(M42+O42)/2)+IF((VLOOKUP(R42,MogulsDD!$A$1:$C$2000,3,FALSE)*(N42+P42)/2)&gt;3.75,3.75,VLOOKUP(R42,MogulsDD!$A$1:$C$2000,3,FALSE)*(N42+P42)/2)+IF((18-12*S42/$J$5)&gt;7.5,7.5,IF((18-12*S42/$J$5)&lt;0,0,(18-12*S42/$J$5)))</f>
        <v>21.8125</v>
      </c>
      <c r="U42" s="43"/>
      <c r="V42" s="43"/>
      <c r="W42" s="43"/>
      <c r="X42" s="43"/>
      <c r="Y42" s="43"/>
      <c r="Z42" s="43"/>
      <c r="AA42" s="43"/>
      <c r="AB42" s="43"/>
      <c r="AC42" s="43"/>
      <c r="AD42" s="43"/>
    </row>
    <row r="43" spans="1:30" ht="12.75" customHeight="1">
      <c r="A43" s="56">
        <f t="shared" si="1"/>
        <v>3</v>
      </c>
      <c r="B43" s="98">
        <v>90</v>
      </c>
      <c r="C43" s="58" t="s">
        <v>1433</v>
      </c>
      <c r="D43" s="58" t="s">
        <v>1434</v>
      </c>
      <c r="E43" s="58" t="s">
        <v>1435</v>
      </c>
      <c r="F43" s="58" t="s">
        <v>1436</v>
      </c>
      <c r="G43" s="58"/>
      <c r="H43" s="58" t="s">
        <v>1437</v>
      </c>
      <c r="I43" s="60" t="s">
        <v>1438</v>
      </c>
      <c r="J43" s="65">
        <v>3.6</v>
      </c>
      <c r="K43" s="66">
        <v>3.6</v>
      </c>
      <c r="L43" s="66">
        <v>3.4</v>
      </c>
      <c r="M43" s="67">
        <v>1.3</v>
      </c>
      <c r="N43" s="67">
        <v>1.8</v>
      </c>
      <c r="O43" s="64">
        <v>1.7</v>
      </c>
      <c r="P43" s="64">
        <v>1.9</v>
      </c>
      <c r="Q43" s="64" t="s">
        <v>1439</v>
      </c>
      <c r="R43" s="64" t="s">
        <v>1440</v>
      </c>
      <c r="S43" s="62">
        <v>19.579999999999998</v>
      </c>
      <c r="T43" s="58">
        <f>(J43+K43+L43)+IF((VLOOKUP(Q43,MogulsDD!$A$1:$C$2000,3,FALSE)*(M43+O43)/2)&gt;3.75,3.75,VLOOKUP(Q43,MogulsDD!$A$1:$C$2000,3,FALSE)*(M43+O43)/2)+IF((VLOOKUP(R43,MogulsDD!$A$1:$C$2000,3,FALSE)*(N43+P43)/2)&gt;3.75,3.75,VLOOKUP(R43,MogulsDD!$A$1:$C$2000,3,FALSE)*(N43+P43)/2)+IF((18-12*S43/$J$5)&gt;7.5,7.5,IF((18-12*S43/$J$5)&lt;0,0,(18-12*S43/$J$5)))</f>
        <v>21.748000000000001</v>
      </c>
      <c r="U43" s="43"/>
      <c r="V43" s="43"/>
      <c r="W43" s="43"/>
      <c r="X43" s="43"/>
      <c r="Y43" s="43"/>
      <c r="Z43" s="43"/>
      <c r="AA43" s="43"/>
      <c r="AB43" s="43"/>
      <c r="AC43" s="43"/>
      <c r="AD43" s="43"/>
    </row>
    <row r="44" spans="1:30" ht="12.75" customHeight="1">
      <c r="A44" s="56">
        <f t="shared" si="1"/>
        <v>4</v>
      </c>
      <c r="B44" s="98">
        <v>96</v>
      </c>
      <c r="C44" s="58" t="s">
        <v>1441</v>
      </c>
      <c r="D44" s="58" t="s">
        <v>1442</v>
      </c>
      <c r="E44" s="58" t="s">
        <v>1443</v>
      </c>
      <c r="F44" s="58" t="s">
        <v>1444</v>
      </c>
      <c r="G44" s="58"/>
      <c r="H44" s="58" t="s">
        <v>1445</v>
      </c>
      <c r="I44" s="60" t="s">
        <v>1446</v>
      </c>
      <c r="J44" s="65">
        <v>3.4</v>
      </c>
      <c r="K44" s="66">
        <v>3.3</v>
      </c>
      <c r="L44" s="66">
        <v>3.3</v>
      </c>
      <c r="M44" s="67">
        <v>1.9</v>
      </c>
      <c r="N44" s="67">
        <v>1.3</v>
      </c>
      <c r="O44" s="64">
        <v>2</v>
      </c>
      <c r="P44" s="64">
        <v>1.5</v>
      </c>
      <c r="Q44" s="64" t="s">
        <v>1447</v>
      </c>
      <c r="R44" s="64" t="s">
        <v>1448</v>
      </c>
      <c r="S44" s="62">
        <v>22.4</v>
      </c>
      <c r="T44" s="58">
        <f>(J44+K44+L44)+IF((VLOOKUP(Q44,MogulsDD!$A$1:$C$2000,3,FALSE)*(M44+O44)/2)&gt;3.75,3.75,VLOOKUP(Q44,MogulsDD!$A$1:$C$2000,3,FALSE)*(M44+O44)/2)+IF((VLOOKUP(R44,MogulsDD!$A$1:$C$2000,3,FALSE)*(N44+P44)/2)&gt;3.75,3.75,VLOOKUP(R44,MogulsDD!$A$1:$C$2000,3,FALSE)*(N44+P44)/2)+IF((18-12*S44/$J$5)&gt;7.5,7.5,IF((18-12*S44/$J$5)&lt;0,0,(18-12*S44/$J$5)))</f>
        <v>20.045028809218952</v>
      </c>
      <c r="U44" s="43"/>
      <c r="V44" s="43"/>
      <c r="W44" s="43"/>
      <c r="X44" s="43"/>
      <c r="Y44" s="43"/>
      <c r="Z44" s="43"/>
      <c r="AA44" s="43"/>
      <c r="AB44" s="43"/>
      <c r="AC44" s="43"/>
      <c r="AD44" s="43"/>
    </row>
    <row r="45" spans="1:30" ht="12.75" customHeight="1">
      <c r="A45" s="56">
        <f t="shared" si="1"/>
        <v>5</v>
      </c>
      <c r="B45" s="98">
        <v>99</v>
      </c>
      <c r="C45" s="58" t="s">
        <v>1449</v>
      </c>
      <c r="D45" s="58" t="s">
        <v>1450</v>
      </c>
      <c r="E45" s="58" t="s">
        <v>1451</v>
      </c>
      <c r="F45" s="58" t="s">
        <v>1452</v>
      </c>
      <c r="G45" s="58"/>
      <c r="H45" s="58" t="s">
        <v>1453</v>
      </c>
      <c r="I45" s="60" t="s">
        <v>1454</v>
      </c>
      <c r="J45" s="65">
        <v>3.6</v>
      </c>
      <c r="K45" s="66">
        <v>3.5</v>
      </c>
      <c r="L45" s="66">
        <v>3.6</v>
      </c>
      <c r="M45" s="67">
        <v>2.1</v>
      </c>
      <c r="N45" s="67">
        <v>1.3</v>
      </c>
      <c r="O45" s="64">
        <v>2</v>
      </c>
      <c r="P45" s="64">
        <v>1</v>
      </c>
      <c r="Q45" s="64" t="s">
        <v>1455</v>
      </c>
      <c r="R45" s="64" t="s">
        <v>1456</v>
      </c>
      <c r="S45" s="62">
        <v>22.16</v>
      </c>
      <c r="T45" s="58">
        <f>(J45+K45+L45)+IF((VLOOKUP(Q45,MogulsDD!$A$1:$C$2000,3,FALSE)*(M45+O45)/2)&gt;3.75,3.75,VLOOKUP(Q45,MogulsDD!$A$1:$C$2000,3,FALSE)*(M45+O45)/2)+IF((VLOOKUP(R45,MogulsDD!$A$1:$C$2000,3,FALSE)*(N45+P45)/2)&gt;3.75,3.75,VLOOKUP(R45,MogulsDD!$A$1:$C$2000,3,FALSE)*(N45+P45)/2)+IF((18-12*S45/$J$5)&gt;7.5,7.5,IF((18-12*S45/$J$5)&lt;0,0,(18-12*S45/$J$5)))</f>
        <v>19.256448143405887</v>
      </c>
      <c r="U45" s="43"/>
      <c r="V45" s="43"/>
      <c r="W45" s="43"/>
      <c r="X45" s="43"/>
      <c r="Y45" s="43"/>
      <c r="Z45" s="43"/>
      <c r="AA45" s="43"/>
      <c r="AB45" s="43"/>
      <c r="AC45" s="43"/>
      <c r="AD45" s="43"/>
    </row>
    <row r="46" spans="1:30" ht="12.75" customHeight="1">
      <c r="A46" s="56">
        <f t="shared" si="1"/>
        <v>6</v>
      </c>
      <c r="B46" s="98">
        <v>102</v>
      </c>
      <c r="C46" s="58" t="s">
        <v>1457</v>
      </c>
      <c r="D46" s="58" t="s">
        <v>1458</v>
      </c>
      <c r="E46" s="58" t="s">
        <v>1459</v>
      </c>
      <c r="F46" s="58" t="s">
        <v>1460</v>
      </c>
      <c r="G46" s="58"/>
      <c r="H46" s="58" t="s">
        <v>1461</v>
      </c>
      <c r="I46" s="60" t="s">
        <v>1462</v>
      </c>
      <c r="J46" s="65">
        <v>2.9</v>
      </c>
      <c r="K46" s="66">
        <v>3</v>
      </c>
      <c r="L46" s="66">
        <v>2.9</v>
      </c>
      <c r="M46" s="67">
        <v>1.2</v>
      </c>
      <c r="N46" s="67">
        <v>1.9</v>
      </c>
      <c r="O46" s="64">
        <v>1.4</v>
      </c>
      <c r="P46" s="64">
        <v>1.8</v>
      </c>
      <c r="Q46" s="64" t="s">
        <v>1463</v>
      </c>
      <c r="R46" s="64" t="s">
        <v>1464</v>
      </c>
      <c r="S46" s="62">
        <v>20.079999999999998</v>
      </c>
      <c r="T46" s="58">
        <f>(J46+K46+L46)+IF((VLOOKUP(Q46,MogulsDD!$A$1:$C$2000,3,FALSE)*(M46+O46)/2)&gt;3.75,3.75,VLOOKUP(Q46,MogulsDD!$A$1:$C$2000,3,FALSE)*(M46+O46)/2)+IF((VLOOKUP(R46,MogulsDD!$A$1:$C$2000,3,FALSE)*(N46+P46)/2)&gt;3.75,3.75,VLOOKUP(R46,MogulsDD!$A$1:$C$2000,3,FALSE)*(N46+P46)/2)+IF((18-12*S46/$J$5)&gt;7.5,7.5,IF((18-12*S46/$J$5)&lt;0,0,(18-12*S46/$J$5)))</f>
        <v>18.234500000000001</v>
      </c>
      <c r="U46" s="43"/>
      <c r="V46" s="43"/>
      <c r="W46" s="43"/>
      <c r="X46" s="43"/>
      <c r="Y46" s="43"/>
      <c r="Z46" s="43"/>
      <c r="AA46" s="43"/>
      <c r="AB46" s="43"/>
      <c r="AC46" s="43"/>
      <c r="AD46" s="43"/>
    </row>
    <row r="47" spans="1:30" ht="12.75" customHeight="1">
      <c r="A47" s="56">
        <f t="shared" si="1"/>
        <v>7</v>
      </c>
      <c r="B47" s="98">
        <v>104</v>
      </c>
      <c r="C47" s="58" t="s">
        <v>1465</v>
      </c>
      <c r="D47" s="57" t="s">
        <v>1466</v>
      </c>
      <c r="E47" s="57" t="s">
        <v>1467</v>
      </c>
      <c r="F47" s="58" t="s">
        <v>1468</v>
      </c>
      <c r="G47" s="58"/>
      <c r="H47" s="58" t="s">
        <v>1469</v>
      </c>
      <c r="I47" s="79" t="s">
        <v>1470</v>
      </c>
      <c r="J47" s="65">
        <v>3.2</v>
      </c>
      <c r="K47" s="66">
        <v>3.1</v>
      </c>
      <c r="L47" s="66">
        <v>2.8</v>
      </c>
      <c r="M47" s="67">
        <v>0.8</v>
      </c>
      <c r="N47" s="67">
        <v>0.4</v>
      </c>
      <c r="O47" s="64">
        <v>1</v>
      </c>
      <c r="P47" s="64">
        <v>0.6</v>
      </c>
      <c r="Q47" s="64" t="s">
        <v>1471</v>
      </c>
      <c r="R47" s="64" t="s">
        <v>1472</v>
      </c>
      <c r="S47" s="62">
        <v>19.149999999999999</v>
      </c>
      <c r="T47" s="58">
        <f>(J47+K47+L47)+IF((VLOOKUP(Q47,MogulsDD!$A$1:$C$2000,3,FALSE)*(M47+O47)/2)&gt;3.75,3.75,VLOOKUP(Q47,MogulsDD!$A$1:$C$2000,3,FALSE)*(M47+O47)/2)+IF((VLOOKUP(R47,MogulsDD!$A$1:$C$2000,3,FALSE)*(N47+P47)/2)&gt;3.75,3.75,VLOOKUP(R47,MogulsDD!$A$1:$C$2000,3,FALSE)*(N47+P47)/2)+IF((18-12*S47/$J$5)&gt;7.5,7.5,IF((18-12*S47/$J$5)&lt;0,0,(18-12*S47/$J$5)))</f>
        <v>17.850000000000001</v>
      </c>
      <c r="U47" s="43"/>
      <c r="V47" s="43"/>
      <c r="W47" s="43"/>
      <c r="X47" s="43"/>
      <c r="Y47" s="43"/>
      <c r="Z47" s="43"/>
      <c r="AA47" s="43"/>
      <c r="AB47" s="43"/>
      <c r="AC47" s="43"/>
      <c r="AD47" s="43"/>
    </row>
    <row r="48" spans="1:30" ht="12.75" customHeight="1">
      <c r="A48" s="56">
        <f t="shared" si="1"/>
        <v>8</v>
      </c>
      <c r="B48" s="98">
        <v>98</v>
      </c>
      <c r="C48" s="58" t="s">
        <v>1473</v>
      </c>
      <c r="D48" s="58" t="s">
        <v>1474</v>
      </c>
      <c r="E48" s="58" t="s">
        <v>1475</v>
      </c>
      <c r="F48" s="57">
        <v>21903</v>
      </c>
      <c r="G48" s="58"/>
      <c r="H48" s="58" t="s">
        <v>1476</v>
      </c>
      <c r="I48" s="60" t="s">
        <v>1477</v>
      </c>
      <c r="J48" s="65">
        <v>2.5</v>
      </c>
      <c r="K48" s="66">
        <v>2.4</v>
      </c>
      <c r="L48" s="66">
        <v>2.8</v>
      </c>
      <c r="M48" s="67">
        <v>0.4</v>
      </c>
      <c r="N48" s="67">
        <v>0.5</v>
      </c>
      <c r="O48" s="64">
        <v>0.2</v>
      </c>
      <c r="P48" s="64">
        <v>0.8</v>
      </c>
      <c r="Q48" s="64" t="s">
        <v>1478</v>
      </c>
      <c r="R48" s="64" t="s">
        <v>1479</v>
      </c>
      <c r="S48" s="62">
        <v>22.29</v>
      </c>
      <c r="T48" s="58">
        <f>(J48+K48+L48)+IF((VLOOKUP(Q48,MogulsDD!$A$1:$C$2000,3,FALSE)*(M48+O48)/2)&gt;3.75,3.75,VLOOKUP(Q48,MogulsDD!$A$1:$C$2000,3,FALSE)*(M48+O48)/2)+IF((VLOOKUP(R48,MogulsDD!$A$1:$C$2000,3,FALSE)*(N48+P48)/2)&gt;3.75,3.75,VLOOKUP(R48,MogulsDD!$A$1:$C$2000,3,FALSE)*(N48+P48)/2)+IF((18-12*S48/$J$5)&gt;7.5,7.5,IF((18-12*S48/$J$5)&lt;0,0,(18-12*S48/$J$5)))</f>
        <v>14.830366837387965</v>
      </c>
      <c r="U48" s="43"/>
      <c r="V48" s="43"/>
      <c r="W48" s="43"/>
      <c r="X48" s="43"/>
      <c r="Y48" s="43"/>
      <c r="Z48" s="43"/>
      <c r="AA48" s="43"/>
      <c r="AB48" s="43"/>
      <c r="AC48" s="43"/>
      <c r="AD48" s="43"/>
    </row>
    <row r="49" spans="1:30" ht="12.75" customHeight="1">
      <c r="A49" s="56">
        <f t="shared" si="1"/>
        <v>9</v>
      </c>
      <c r="B49" s="98">
        <v>101</v>
      </c>
      <c r="C49" s="58" t="s">
        <v>1480</v>
      </c>
      <c r="D49" s="58" t="s">
        <v>1481</v>
      </c>
      <c r="E49" s="58" t="s">
        <v>1482</v>
      </c>
      <c r="F49" s="58"/>
      <c r="G49" s="58"/>
      <c r="H49" s="58" t="s">
        <v>1483</v>
      </c>
      <c r="I49" s="60" t="s">
        <v>1484</v>
      </c>
      <c r="J49" s="65">
        <v>2.5</v>
      </c>
      <c r="K49" s="66">
        <v>2.6</v>
      </c>
      <c r="L49" s="66">
        <v>2.5</v>
      </c>
      <c r="M49" s="67">
        <v>0.1</v>
      </c>
      <c r="N49" s="67">
        <v>0.9</v>
      </c>
      <c r="O49" s="64">
        <v>0.2</v>
      </c>
      <c r="P49" s="64">
        <v>1</v>
      </c>
      <c r="Q49" s="64" t="s">
        <v>1485</v>
      </c>
      <c r="R49" s="64" t="s">
        <v>1486</v>
      </c>
      <c r="S49" s="62">
        <v>24.97</v>
      </c>
      <c r="T49" s="58">
        <f>(J49+K49+L49)+IF((VLOOKUP(Q49,MogulsDD!$A$1:$C$2000,3,FALSE)*(M49+O49)/2)&gt;3.75,3.75,VLOOKUP(Q49,MogulsDD!$A$1:$C$2000,3,FALSE)*(M49+O49)/2)+IF((VLOOKUP(R49,MogulsDD!$A$1:$C$2000,3,FALSE)*(N49+P49)/2)&gt;3.75,3.75,VLOOKUP(R49,MogulsDD!$A$1:$C$2000,3,FALSE)*(N49+P49)/2)+IF((18-12*S49/$J$5)&gt;7.5,7.5,IF((18-12*S49/$J$5)&lt;0,0,(18-12*S49/$J$5)))</f>
        <v>13.465767605633804</v>
      </c>
      <c r="U49" s="43"/>
      <c r="V49" s="43"/>
      <c r="W49" s="43"/>
      <c r="X49" s="43"/>
      <c r="Y49" s="43"/>
      <c r="Z49" s="43"/>
      <c r="AA49" s="43"/>
      <c r="AB49" s="43"/>
      <c r="AC49" s="43"/>
      <c r="AD49" s="43"/>
    </row>
    <row r="50" spans="1:30" ht="12.75" customHeight="1">
      <c r="A50" s="56">
        <f t="shared" si="1"/>
        <v>10</v>
      </c>
      <c r="B50" s="98">
        <v>91</v>
      </c>
      <c r="C50" s="58" t="s">
        <v>1487</v>
      </c>
      <c r="D50" s="58" t="s">
        <v>1488</v>
      </c>
      <c r="E50" s="58" t="s">
        <v>1489</v>
      </c>
      <c r="F50" s="58" t="s">
        <v>1490</v>
      </c>
      <c r="G50" s="58"/>
      <c r="H50" s="58" t="s">
        <v>1491</v>
      </c>
      <c r="I50" s="60" t="s">
        <v>1492</v>
      </c>
      <c r="J50" s="65">
        <v>1.3</v>
      </c>
      <c r="K50" s="66">
        <v>1.4</v>
      </c>
      <c r="L50" s="66">
        <v>1.3</v>
      </c>
      <c r="M50" s="67">
        <v>0.3</v>
      </c>
      <c r="N50" s="67">
        <v>1.7</v>
      </c>
      <c r="O50" s="64">
        <v>0.2</v>
      </c>
      <c r="P50" s="64">
        <v>1.4</v>
      </c>
      <c r="Q50" s="64" t="s">
        <v>1493</v>
      </c>
      <c r="R50" s="64" t="s">
        <v>1494</v>
      </c>
      <c r="S50" s="62">
        <v>35.93</v>
      </c>
      <c r="T50" s="58">
        <f>(J50+K50+L50)+IF((VLOOKUP(Q50,MogulsDD!$A$1:$C$2000,3,FALSE)*(M50+O50)/2)&gt;3.75,3.75,VLOOKUP(Q50,MogulsDD!$A$1:$C$2000,3,FALSE)*(M50+O50)/2)+IF((VLOOKUP(R50,MogulsDD!$A$1:$C$2000,3,FALSE)*(N50+P50)/2)&gt;3.75,3.75,VLOOKUP(R50,MogulsDD!$A$1:$C$2000,3,FALSE)*(N50+P50)/2)+IF((18-12*S50/$J$5)&gt;7.5,7.5,IF((18-12*S50/$J$5)&lt;0,0,(18-12*S50/$J$5)))</f>
        <v>5.1005000000000003</v>
      </c>
      <c r="U50" s="43"/>
      <c r="V50" s="43"/>
      <c r="W50" s="43"/>
      <c r="X50" s="43"/>
      <c r="Y50" s="43"/>
      <c r="Z50" s="43"/>
      <c r="AA50" s="43"/>
      <c r="AB50" s="43"/>
      <c r="AC50" s="43"/>
      <c r="AD50" s="43"/>
    </row>
    <row r="51" spans="1:30" ht="12.75" customHeight="1">
      <c r="A51" s="56">
        <f t="shared" si="1"/>
        <v>11</v>
      </c>
      <c r="B51" s="98">
        <v>97</v>
      </c>
      <c r="C51" s="58" t="s">
        <v>1495</v>
      </c>
      <c r="D51" s="58" t="s">
        <v>1496</v>
      </c>
      <c r="E51" s="58" t="s">
        <v>1497</v>
      </c>
      <c r="F51" s="58" t="s">
        <v>1498</v>
      </c>
      <c r="G51" s="58"/>
      <c r="H51" s="58" t="s">
        <v>1499</v>
      </c>
      <c r="I51" s="60" t="s">
        <v>1500</v>
      </c>
      <c r="J51" s="65">
        <v>0.4</v>
      </c>
      <c r="K51" s="66">
        <v>0.2</v>
      </c>
      <c r="L51" s="66">
        <v>0.1</v>
      </c>
      <c r="M51" s="67">
        <v>2.1</v>
      </c>
      <c r="N51" s="67">
        <v>0.1</v>
      </c>
      <c r="O51" s="64">
        <v>1.9</v>
      </c>
      <c r="P51" s="64">
        <v>0.01</v>
      </c>
      <c r="Q51" s="64" t="s">
        <v>1501</v>
      </c>
      <c r="R51" s="64" t="s">
        <v>1502</v>
      </c>
      <c r="S51" s="62">
        <v>34.619999999999997</v>
      </c>
      <c r="T51" s="58">
        <f>(J51+K51+L51)+IF((VLOOKUP(Q51,MogulsDD!$A$1:$C$2000,3,FALSE)*(M51+O51)/2)&gt;3.75,3.75,VLOOKUP(Q51,MogulsDD!$A$1:$C$2000,3,FALSE)*(M51+O51)/2)+IF((VLOOKUP(R51,MogulsDD!$A$1:$C$2000,3,FALSE)*(N51+P51)/2)&gt;3.75,3.75,VLOOKUP(R51,MogulsDD!$A$1:$C$2000,3,FALSE)*(N51+P51)/2)+IF((18-12*S51/$J$5)&gt;7.5,7.5,IF((18-12*S51/$J$5)&lt;0,0,(18-12*S51/$J$5)))</f>
        <v>2.4963860435339322</v>
      </c>
      <c r="U51" s="43"/>
      <c r="V51" s="43"/>
      <c r="W51" s="43"/>
      <c r="X51" s="43"/>
      <c r="Y51" s="43"/>
      <c r="Z51" s="43"/>
      <c r="AA51" s="43"/>
      <c r="AB51" s="43"/>
      <c r="AC51" s="43"/>
      <c r="AD51" s="43"/>
    </row>
    <row r="52" spans="1:30" ht="13.5" customHeight="1">
      <c r="A52" s="56">
        <f t="shared" si="1"/>
        <v>12</v>
      </c>
      <c r="B52" s="99">
        <v>94</v>
      </c>
      <c r="C52" s="69" t="s">
        <v>1503</v>
      </c>
      <c r="D52" s="69" t="s">
        <v>1504</v>
      </c>
      <c r="E52" s="69" t="s">
        <v>1505</v>
      </c>
      <c r="F52" s="69" t="s">
        <v>1506</v>
      </c>
      <c r="G52" s="69"/>
      <c r="H52" s="69" t="s">
        <v>1507</v>
      </c>
      <c r="I52" s="70" t="s">
        <v>1508</v>
      </c>
      <c r="J52" s="71">
        <v>0.1</v>
      </c>
      <c r="K52" s="72">
        <v>0.1</v>
      </c>
      <c r="L52" s="72">
        <v>0.1</v>
      </c>
      <c r="M52" s="73">
        <v>0.1</v>
      </c>
      <c r="N52" s="73">
        <v>0</v>
      </c>
      <c r="O52" s="74">
        <v>0.3</v>
      </c>
      <c r="P52" s="74">
        <v>0</v>
      </c>
      <c r="Q52" s="64" t="s">
        <v>1509</v>
      </c>
      <c r="R52" s="64" t="s">
        <v>1510</v>
      </c>
      <c r="S52" s="62">
        <v>9999</v>
      </c>
      <c r="T52" s="58">
        <f>(J52+K52+L52)+IF((VLOOKUP(Q52,MogulsDD!$A$1:$C$2000,3,FALSE)*(M52+O52)/2)&gt;3.75,3.75,VLOOKUP(Q52,MogulsDD!$A$1:$C$2000,3,FALSE)*(M52+O52)/2)+IF((VLOOKUP(R52,MogulsDD!$A$1:$C$2000,3,FALSE)*(N52+P52)/2)&gt;3.75,3.75,VLOOKUP(R52,MogulsDD!$A$1:$C$2000,3,FALSE)*(N52+P52)/2)+IF((18-12*S52/$J$5)&gt;7.5,7.5,IF((18-12*S52/$J$5)&lt;0,0,(18-12*S52/$J$5)))</f>
        <v>0.51</v>
      </c>
      <c r="U52" s="43"/>
      <c r="V52" s="43"/>
      <c r="W52" s="43"/>
      <c r="X52" s="43"/>
      <c r="Y52" s="43"/>
      <c r="Z52" s="43"/>
      <c r="AA52" s="43"/>
      <c r="AB52" s="43"/>
      <c r="AC52" s="43"/>
      <c r="AD52" s="43"/>
    </row>
    <row r="53" spans="1:30" ht="12.75" hidden="1" customHeight="1">
      <c r="A53" s="56">
        <f t="shared" si="1"/>
        <v>13</v>
      </c>
      <c r="B53" s="100"/>
      <c r="C53" s="101"/>
      <c r="D53" s="101"/>
      <c r="E53" s="101"/>
      <c r="F53" s="101"/>
      <c r="G53" s="101"/>
      <c r="H53" s="101"/>
      <c r="I53" s="103"/>
      <c r="J53" s="122"/>
      <c r="K53" s="123"/>
      <c r="L53" s="123"/>
      <c r="M53" s="124"/>
      <c r="N53" s="124"/>
      <c r="O53" s="125"/>
      <c r="P53" s="125"/>
      <c r="Q53" s="78" t="s">
        <v>1511</v>
      </c>
      <c r="R53" s="78" t="s">
        <v>1512</v>
      </c>
      <c r="S53" s="62">
        <v>9999</v>
      </c>
      <c r="T53" s="58">
        <f>(J53+K53+L53)+IF((VLOOKUP(Q53,MogulsDD!$A$1:$C$2000,3,FALSE)*(M53+O53)/2)&gt;3.75,3.75,VLOOKUP(Q53,MogulsDD!$A$1:$C$2000,3,FALSE)*(M53+O53)/2)+IF((VLOOKUP(R53,MogulsDD!$A$1:$C$2000,3,FALSE)*(N53+P53)/2)&gt;3.75,3.75,VLOOKUP(R53,MogulsDD!$A$1:$C$2000,3,FALSE)*(N53+P53)/2)+IF((18-12*S53/$J$5)&gt;7.5,7.5,IF((18-12*S53/$J$5)&lt;0,0,(18-12*S53/$J$5)))</f>
        <v>0</v>
      </c>
      <c r="U53" s="43"/>
      <c r="V53" s="43"/>
      <c r="W53" s="43"/>
      <c r="X53" s="43"/>
      <c r="Y53" s="43"/>
      <c r="Z53" s="43"/>
      <c r="AA53" s="43"/>
      <c r="AB53" s="43"/>
      <c r="AC53" s="43"/>
      <c r="AD53" s="43"/>
    </row>
    <row r="54" spans="1:30" ht="12.75" hidden="1" customHeight="1">
      <c r="A54" s="56">
        <f t="shared" si="1"/>
        <v>13</v>
      </c>
      <c r="B54" s="98"/>
      <c r="C54" s="58"/>
      <c r="D54" s="58"/>
      <c r="E54" s="58"/>
      <c r="F54" s="58"/>
      <c r="G54" s="58"/>
      <c r="H54" s="58"/>
      <c r="I54" s="60"/>
      <c r="J54" s="111"/>
      <c r="K54" s="81"/>
      <c r="L54" s="81"/>
      <c r="M54" s="82"/>
      <c r="N54" s="82"/>
      <c r="O54" s="78"/>
      <c r="P54" s="78"/>
      <c r="Q54" s="78" t="s">
        <v>1513</v>
      </c>
      <c r="R54" s="78" t="s">
        <v>1514</v>
      </c>
      <c r="S54" s="62">
        <v>9999</v>
      </c>
      <c r="T54" s="58">
        <f>(J54+K54+L54)+IF((VLOOKUP(Q54,MogulsDD!$A$1:$C$2000,3,FALSE)*(M54+O54)/2)&gt;3.75,3.75,VLOOKUP(Q54,MogulsDD!$A$1:$C$2000,3,FALSE)*(M54+O54)/2)+IF((VLOOKUP(R54,MogulsDD!$A$1:$C$2000,3,FALSE)*(N54+P54)/2)&gt;3.75,3.75,VLOOKUP(R54,MogulsDD!$A$1:$C$2000,3,FALSE)*(N54+P54)/2)+IF((18-12*S54/$J$5)&gt;7.5,7.5,IF((18-12*S54/$J$5)&lt;0,0,(18-12*S54/$J$5)))</f>
        <v>0</v>
      </c>
      <c r="U54" s="43"/>
      <c r="V54" s="43"/>
      <c r="W54" s="43"/>
      <c r="X54" s="43"/>
      <c r="Y54" s="43"/>
      <c r="Z54" s="43"/>
      <c r="AA54" s="43"/>
      <c r="AB54" s="43"/>
      <c r="AC54" s="43"/>
      <c r="AD54" s="43"/>
    </row>
    <row r="55" spans="1:30" ht="12.75" hidden="1" customHeight="1">
      <c r="A55" s="56">
        <f t="shared" si="1"/>
        <v>13</v>
      </c>
      <c r="B55" s="98"/>
      <c r="C55" s="58"/>
      <c r="D55" s="58"/>
      <c r="E55" s="58"/>
      <c r="F55" s="58"/>
      <c r="G55" s="58"/>
      <c r="H55" s="58"/>
      <c r="I55" s="60"/>
      <c r="J55" s="111"/>
      <c r="K55" s="81"/>
      <c r="L55" s="81"/>
      <c r="M55" s="82"/>
      <c r="N55" s="82"/>
      <c r="O55" s="78"/>
      <c r="P55" s="78"/>
      <c r="Q55" s="78" t="s">
        <v>1515</v>
      </c>
      <c r="R55" s="78" t="s">
        <v>1516</v>
      </c>
      <c r="S55" s="62">
        <v>9999</v>
      </c>
      <c r="T55" s="58">
        <f>(J55+K55+L55)+IF((VLOOKUP(Q55,MogulsDD!$A$1:$C$2000,3,FALSE)*(M55+O55)/2)&gt;3.75,3.75,VLOOKUP(Q55,MogulsDD!$A$1:$C$2000,3,FALSE)*(M55+O55)/2)+IF((VLOOKUP(R55,MogulsDD!$A$1:$C$2000,3,FALSE)*(N55+P55)/2)&gt;3.75,3.75,VLOOKUP(R55,MogulsDD!$A$1:$C$2000,3,FALSE)*(N55+P55)/2)+IF((18-12*S55/$J$5)&gt;7.5,7.5,IF((18-12*S55/$J$5)&lt;0,0,(18-12*S55/$J$5)))</f>
        <v>0</v>
      </c>
      <c r="U55" s="43"/>
      <c r="V55" s="43"/>
      <c r="W55" s="43"/>
      <c r="X55" s="43"/>
      <c r="Y55" s="43"/>
      <c r="Z55" s="43"/>
      <c r="AA55" s="43"/>
      <c r="AB55" s="43"/>
      <c r="AC55" s="43"/>
      <c r="AD55" s="43"/>
    </row>
    <row r="56" spans="1:30" ht="12.75" hidden="1" customHeight="1">
      <c r="A56" s="56">
        <f t="shared" si="1"/>
        <v>13</v>
      </c>
      <c r="B56" s="110"/>
      <c r="C56" s="58"/>
      <c r="D56" s="58"/>
      <c r="E56" s="58"/>
      <c r="F56" s="58"/>
      <c r="G56" s="58"/>
      <c r="H56" s="58"/>
      <c r="I56" s="60"/>
      <c r="J56" s="111"/>
      <c r="K56" s="81"/>
      <c r="L56" s="81"/>
      <c r="M56" s="82"/>
      <c r="N56" s="82"/>
      <c r="O56" s="78"/>
      <c r="P56" s="78"/>
      <c r="Q56" s="78" t="s">
        <v>1517</v>
      </c>
      <c r="R56" s="78" t="s">
        <v>1518</v>
      </c>
      <c r="S56" s="62">
        <v>9999</v>
      </c>
      <c r="T56" s="58">
        <f>(J56+K56+L56)+IF((VLOOKUP(Q56,MogulsDD!$A$1:$C$2000,3,FALSE)*(M56+O56)/2)&gt;3.75,3.75,VLOOKUP(Q56,MogulsDD!$A$1:$C$2000,3,FALSE)*(M56+O56)/2)+IF((VLOOKUP(R56,MogulsDD!$A$1:$C$2000,3,FALSE)*(N56+P56)/2)&gt;3.75,3.75,VLOOKUP(R56,MogulsDD!$A$1:$C$2000,3,FALSE)*(N56+P56)/2)+IF((18-12*S56/$J$5)&gt;7.5,7.5,IF((18-12*S56/$J$5)&lt;0,0,(18-12*S56/$J$5)))</f>
        <v>0</v>
      </c>
      <c r="U56" s="43"/>
      <c r="V56" s="43"/>
      <c r="W56" s="43"/>
      <c r="X56" s="43"/>
      <c r="Y56" s="43"/>
      <c r="Z56" s="43"/>
      <c r="AA56" s="43"/>
      <c r="AB56" s="43"/>
      <c r="AC56" s="43"/>
      <c r="AD56" s="43"/>
    </row>
    <row r="57" spans="1:30" ht="12.75" hidden="1" customHeight="1">
      <c r="A57" s="56">
        <f t="shared" si="1"/>
        <v>13</v>
      </c>
      <c r="B57" s="110"/>
      <c r="C57" s="58"/>
      <c r="D57" s="58"/>
      <c r="E57" s="58"/>
      <c r="F57" s="58"/>
      <c r="G57" s="58"/>
      <c r="H57" s="58"/>
      <c r="I57" s="60"/>
      <c r="J57" s="111"/>
      <c r="K57" s="81"/>
      <c r="L57" s="81"/>
      <c r="M57" s="82"/>
      <c r="N57" s="82"/>
      <c r="O57" s="78"/>
      <c r="P57" s="78"/>
      <c r="Q57" s="78" t="s">
        <v>1519</v>
      </c>
      <c r="R57" s="78" t="s">
        <v>1520</v>
      </c>
      <c r="S57" s="62">
        <v>9999</v>
      </c>
      <c r="T57" s="58">
        <f>(J57+K57+L57)+IF((VLOOKUP(Q57,MogulsDD!$A$1:$C$2000,3,FALSE)*(M57+O57)/2)&gt;3.75,3.75,VLOOKUP(Q57,MogulsDD!$A$1:$C$2000,3,FALSE)*(M57+O57)/2)+IF((VLOOKUP(R57,MogulsDD!$A$1:$C$2000,3,FALSE)*(N57+P57)/2)&gt;3.75,3.75,VLOOKUP(R57,MogulsDD!$A$1:$C$2000,3,FALSE)*(N57+P57)/2)+IF((18-12*S57/$J$5)&gt;7.5,7.5,IF((18-12*S57/$J$5)&lt;0,0,(18-12*S57/$J$5)))</f>
        <v>0</v>
      </c>
      <c r="U57" s="43"/>
      <c r="V57" s="43"/>
      <c r="W57" s="43"/>
      <c r="X57" s="43"/>
      <c r="Y57" s="43"/>
      <c r="Z57" s="43"/>
      <c r="AA57" s="43"/>
      <c r="AB57" s="43"/>
      <c r="AC57" s="43"/>
      <c r="AD57" s="43"/>
    </row>
    <row r="58" spans="1:30" ht="12.75" hidden="1" customHeight="1">
      <c r="A58" s="56">
        <f t="shared" si="1"/>
        <v>13</v>
      </c>
      <c r="B58" s="110"/>
      <c r="C58" s="58"/>
      <c r="D58" s="58"/>
      <c r="E58" s="58"/>
      <c r="F58" s="58"/>
      <c r="G58" s="58"/>
      <c r="H58" s="58"/>
      <c r="I58" s="60"/>
      <c r="J58" s="111"/>
      <c r="K58" s="81"/>
      <c r="L58" s="81"/>
      <c r="M58" s="82"/>
      <c r="N58" s="82"/>
      <c r="O58" s="78"/>
      <c r="P58" s="78"/>
      <c r="Q58" s="78" t="s">
        <v>1521</v>
      </c>
      <c r="R58" s="78" t="s">
        <v>1522</v>
      </c>
      <c r="S58" s="62">
        <v>9999</v>
      </c>
      <c r="T58" s="58">
        <f>(J58+K58+L58)+IF((VLOOKUP(Q58,MogulsDD!$A$1:$C$2000,3,FALSE)*(M58+O58)/2)&gt;3.75,3.75,VLOOKUP(Q58,MogulsDD!$A$1:$C$2000,3,FALSE)*(M58+O58)/2)+IF((VLOOKUP(R58,MogulsDD!$A$1:$C$2000,3,FALSE)*(N58+P58)/2)&gt;3.75,3.75,VLOOKUP(R58,MogulsDD!$A$1:$C$2000,3,FALSE)*(N58+P58)/2)+IF((18-12*S58/$J$5)&gt;7.5,7.5,IF((18-12*S58/$J$5)&lt;0,0,(18-12*S58/$J$5)))</f>
        <v>0</v>
      </c>
      <c r="U58" s="43"/>
      <c r="V58" s="43"/>
      <c r="W58" s="43"/>
      <c r="X58" s="43"/>
      <c r="Y58" s="43"/>
      <c r="Z58" s="43"/>
      <c r="AA58" s="43"/>
      <c r="AB58" s="43"/>
      <c r="AC58" s="43"/>
      <c r="AD58" s="43"/>
    </row>
    <row r="59" spans="1:30" ht="12.75" hidden="1" customHeight="1">
      <c r="A59" s="56">
        <f t="shared" si="1"/>
        <v>13</v>
      </c>
      <c r="B59" s="110"/>
      <c r="C59" s="58"/>
      <c r="D59" s="58"/>
      <c r="E59" s="58"/>
      <c r="F59" s="58"/>
      <c r="G59" s="58"/>
      <c r="H59" s="58"/>
      <c r="I59" s="60"/>
      <c r="J59" s="111"/>
      <c r="K59" s="81"/>
      <c r="L59" s="81"/>
      <c r="M59" s="82"/>
      <c r="N59" s="82"/>
      <c r="O59" s="78"/>
      <c r="P59" s="78"/>
      <c r="Q59" s="78" t="s">
        <v>1523</v>
      </c>
      <c r="R59" s="78" t="s">
        <v>1524</v>
      </c>
      <c r="S59" s="62">
        <v>9999</v>
      </c>
      <c r="T59" s="58">
        <f>(J59+K59+L59)+IF((VLOOKUP(Q59,MogulsDD!$A$1:$C$2000,3,FALSE)*(M59+O59)/2)&gt;3.75,3.75,VLOOKUP(Q59,MogulsDD!$A$1:$C$2000,3,FALSE)*(M59+O59)/2)+IF((VLOOKUP(R59,MogulsDD!$A$1:$C$2000,3,FALSE)*(N59+P59)/2)&gt;3.75,3.75,VLOOKUP(R59,MogulsDD!$A$1:$C$2000,3,FALSE)*(N59+P59)/2)+IF((18-12*S59/$J$5)&gt;7.5,7.5,IF((18-12*S59/$J$5)&lt;0,0,(18-12*S59/$J$5)))</f>
        <v>0</v>
      </c>
      <c r="U59" s="43"/>
      <c r="V59" s="43"/>
      <c r="W59" s="43"/>
      <c r="X59" s="43"/>
      <c r="Y59" s="43"/>
      <c r="Z59" s="43"/>
      <c r="AA59" s="43"/>
      <c r="AB59" s="43"/>
      <c r="AC59" s="43"/>
      <c r="AD59" s="43"/>
    </row>
    <row r="60" spans="1:30" ht="12.75" hidden="1" customHeight="1">
      <c r="A60" s="56">
        <f t="shared" si="1"/>
        <v>13</v>
      </c>
      <c r="B60" s="110"/>
      <c r="C60" s="58"/>
      <c r="D60" s="58"/>
      <c r="E60" s="58"/>
      <c r="F60" s="58"/>
      <c r="G60" s="58"/>
      <c r="H60" s="58"/>
      <c r="I60" s="60"/>
      <c r="J60" s="111"/>
      <c r="K60" s="81"/>
      <c r="L60" s="81"/>
      <c r="M60" s="82"/>
      <c r="N60" s="82"/>
      <c r="O60" s="78"/>
      <c r="P60" s="78"/>
      <c r="Q60" s="78" t="s">
        <v>1525</v>
      </c>
      <c r="R60" s="78" t="s">
        <v>1526</v>
      </c>
      <c r="S60" s="62">
        <v>9999</v>
      </c>
      <c r="T60" s="58">
        <f>(J60+K60+L60)+IF((VLOOKUP(Q60,MogulsDD!$A$1:$C$2000,3,FALSE)*(M60+O60)/2)&gt;3.75,3.75,VLOOKUP(Q60,MogulsDD!$A$1:$C$2000,3,FALSE)*(M60+O60)/2)+IF((VLOOKUP(R60,MogulsDD!$A$1:$C$2000,3,FALSE)*(N60+P60)/2)&gt;3.75,3.75,VLOOKUP(R60,MogulsDD!$A$1:$C$2000,3,FALSE)*(N60+P60)/2)+IF((18-12*S60/$J$5)&gt;7.5,7.5,IF((18-12*S60/$J$5)&lt;0,0,(18-12*S60/$J$5)))</f>
        <v>0</v>
      </c>
      <c r="U60" s="43"/>
      <c r="V60" s="43"/>
      <c r="W60" s="43"/>
      <c r="X60" s="43"/>
      <c r="Y60" s="43"/>
      <c r="Z60" s="43"/>
      <c r="AA60" s="43"/>
      <c r="AB60" s="43"/>
      <c r="AC60" s="43"/>
      <c r="AD60" s="43"/>
    </row>
    <row r="61" spans="1:30" ht="12.75" hidden="1" customHeight="1">
      <c r="A61" s="56">
        <f t="shared" si="1"/>
        <v>13</v>
      </c>
      <c r="B61" s="110"/>
      <c r="C61" s="58"/>
      <c r="D61" s="58"/>
      <c r="E61" s="58"/>
      <c r="F61" s="58"/>
      <c r="G61" s="58"/>
      <c r="H61" s="58"/>
      <c r="I61" s="60"/>
      <c r="J61" s="111"/>
      <c r="K61" s="81"/>
      <c r="L61" s="81"/>
      <c r="M61" s="82"/>
      <c r="N61" s="82"/>
      <c r="O61" s="78"/>
      <c r="P61" s="78"/>
      <c r="Q61" s="78" t="s">
        <v>1527</v>
      </c>
      <c r="R61" s="78" t="s">
        <v>1528</v>
      </c>
      <c r="S61" s="62">
        <v>9999</v>
      </c>
      <c r="T61" s="58">
        <f>(J61+K61+L61)+IF((VLOOKUP(Q61,MogulsDD!$A$1:$C$2000,3,FALSE)*(M61+O61)/2)&gt;3.75,3.75,VLOOKUP(Q61,MogulsDD!$A$1:$C$2000,3,FALSE)*(M61+O61)/2)+IF((VLOOKUP(R61,MogulsDD!$A$1:$C$2000,3,FALSE)*(N61+P61)/2)&gt;3.75,3.75,VLOOKUP(R61,MogulsDD!$A$1:$C$2000,3,FALSE)*(N61+P61)/2)+IF((18-12*S61/$J$5)&gt;7.5,7.5,IF((18-12*S61/$J$5)&lt;0,0,(18-12*S61/$J$5)))</f>
        <v>0</v>
      </c>
      <c r="U61" s="43"/>
      <c r="V61" s="43"/>
      <c r="W61" s="43"/>
      <c r="X61" s="43"/>
      <c r="Y61" s="43"/>
      <c r="Z61" s="43"/>
      <c r="AA61" s="43"/>
      <c r="AB61" s="43"/>
      <c r="AC61" s="43"/>
      <c r="AD61" s="43"/>
    </row>
    <row r="62" spans="1:30" ht="12.75" hidden="1" customHeight="1">
      <c r="A62" s="56">
        <f t="shared" si="1"/>
        <v>13</v>
      </c>
      <c r="B62" s="110"/>
      <c r="C62" s="58"/>
      <c r="D62" s="58"/>
      <c r="E62" s="58"/>
      <c r="F62" s="58"/>
      <c r="G62" s="58"/>
      <c r="H62" s="58"/>
      <c r="I62" s="60"/>
      <c r="J62" s="111"/>
      <c r="K62" s="81"/>
      <c r="L62" s="81"/>
      <c r="M62" s="82"/>
      <c r="N62" s="82"/>
      <c r="O62" s="78"/>
      <c r="P62" s="78"/>
      <c r="Q62" s="78" t="s">
        <v>1529</v>
      </c>
      <c r="R62" s="78" t="s">
        <v>1530</v>
      </c>
      <c r="S62" s="62">
        <v>9999</v>
      </c>
      <c r="T62" s="58">
        <f>(J62+K62+L62)+IF((VLOOKUP(Q62,MogulsDD!$A$1:$C$2000,3,FALSE)*(M62+O62)/2)&gt;3.75,3.75,VLOOKUP(Q62,MogulsDD!$A$1:$C$2000,3,FALSE)*(M62+O62)/2)+IF((VLOOKUP(R62,MogulsDD!$A$1:$C$2000,3,FALSE)*(N62+P62)/2)&gt;3.75,3.75,VLOOKUP(R62,MogulsDD!$A$1:$C$2000,3,FALSE)*(N62+P62)/2)+IF((18-12*S62/$J$5)&gt;7.5,7.5,IF((18-12*S62/$J$5)&lt;0,0,(18-12*S62/$J$5)))</f>
        <v>0</v>
      </c>
      <c r="U62" s="43"/>
      <c r="V62" s="43"/>
      <c r="W62" s="43"/>
      <c r="X62" s="43"/>
      <c r="Y62" s="43"/>
      <c r="Z62" s="43"/>
      <c r="AA62" s="43"/>
      <c r="AB62" s="43"/>
      <c r="AC62" s="43"/>
      <c r="AD62" s="43"/>
    </row>
    <row r="63" spans="1:30" ht="12.75" hidden="1" customHeight="1">
      <c r="A63" s="56">
        <f t="shared" si="1"/>
        <v>13</v>
      </c>
      <c r="B63" s="110"/>
      <c r="C63" s="58"/>
      <c r="D63" s="58"/>
      <c r="E63" s="58"/>
      <c r="F63" s="58"/>
      <c r="G63" s="58"/>
      <c r="H63" s="58"/>
      <c r="I63" s="60"/>
      <c r="J63" s="111"/>
      <c r="K63" s="81"/>
      <c r="L63" s="81"/>
      <c r="M63" s="82"/>
      <c r="N63" s="82"/>
      <c r="O63" s="78"/>
      <c r="P63" s="78"/>
      <c r="Q63" s="78" t="s">
        <v>1531</v>
      </c>
      <c r="R63" s="78" t="s">
        <v>1532</v>
      </c>
      <c r="S63" s="62">
        <v>9999</v>
      </c>
      <c r="T63" s="58">
        <f>(J63+K63+L63)+IF((VLOOKUP(Q63,MogulsDD!$A$1:$C$2000,3,FALSE)*(M63+O63)/2)&gt;3.75,3.75,VLOOKUP(Q63,MogulsDD!$A$1:$C$2000,3,FALSE)*(M63+O63)/2)+IF((VLOOKUP(R63,MogulsDD!$A$1:$C$2000,3,FALSE)*(N63+P63)/2)&gt;3.75,3.75,VLOOKUP(R63,MogulsDD!$A$1:$C$2000,3,FALSE)*(N63+P63)/2)+IF((18-12*S63/$J$5)&gt;7.5,7.5,IF((18-12*S63/$J$5)&lt;0,0,(18-12*S63/$J$5)))</f>
        <v>0</v>
      </c>
      <c r="U63" s="43"/>
      <c r="V63" s="43"/>
      <c r="W63" s="43"/>
      <c r="X63" s="43"/>
      <c r="Y63" s="43"/>
      <c r="Z63" s="43"/>
      <c r="AA63" s="43"/>
      <c r="AB63" s="43"/>
      <c r="AC63" s="43"/>
      <c r="AD63" s="43"/>
    </row>
    <row r="64" spans="1:30" ht="12.75" hidden="1" customHeight="1">
      <c r="A64" s="56">
        <f t="shared" si="1"/>
        <v>13</v>
      </c>
      <c r="B64" s="110"/>
      <c r="C64" s="58"/>
      <c r="D64" s="58"/>
      <c r="E64" s="58"/>
      <c r="F64" s="58"/>
      <c r="G64" s="58"/>
      <c r="H64" s="58"/>
      <c r="I64" s="60"/>
      <c r="J64" s="111"/>
      <c r="K64" s="81"/>
      <c r="L64" s="81"/>
      <c r="M64" s="82"/>
      <c r="N64" s="82"/>
      <c r="O64" s="78"/>
      <c r="P64" s="78"/>
      <c r="Q64" s="78" t="s">
        <v>1533</v>
      </c>
      <c r="R64" s="78" t="s">
        <v>1534</v>
      </c>
      <c r="S64" s="62">
        <v>9999</v>
      </c>
      <c r="T64" s="58">
        <f>(J64+K64+L64)+IF((VLOOKUP(Q64,MogulsDD!$A$1:$C$2000,3,FALSE)*(M64+O64)/2)&gt;3.75,3.75,VLOOKUP(Q64,MogulsDD!$A$1:$C$2000,3,FALSE)*(M64+O64)/2)+IF((VLOOKUP(R64,MogulsDD!$A$1:$C$2000,3,FALSE)*(N64+P64)/2)&gt;3.75,3.75,VLOOKUP(R64,MogulsDD!$A$1:$C$2000,3,FALSE)*(N64+P64)/2)+IF((18-12*S64/$J$5)&gt;7.5,7.5,IF((18-12*S64/$J$5)&lt;0,0,(18-12*S64/$J$5)))</f>
        <v>0</v>
      </c>
      <c r="U64" s="43"/>
      <c r="V64" s="43"/>
      <c r="W64" s="43"/>
      <c r="X64" s="43"/>
      <c r="Y64" s="43"/>
      <c r="Z64" s="43"/>
      <c r="AA64" s="43"/>
      <c r="AB64" s="43"/>
      <c r="AC64" s="43"/>
      <c r="AD64" s="43"/>
    </row>
    <row r="65" spans="1:30" ht="12.75" hidden="1" customHeight="1">
      <c r="A65" s="56">
        <f t="shared" si="1"/>
        <v>13</v>
      </c>
      <c r="B65" s="110"/>
      <c r="C65" s="58"/>
      <c r="D65" s="58"/>
      <c r="E65" s="58"/>
      <c r="F65" s="58"/>
      <c r="G65" s="58"/>
      <c r="H65" s="58"/>
      <c r="I65" s="60"/>
      <c r="J65" s="111"/>
      <c r="K65" s="81"/>
      <c r="L65" s="81"/>
      <c r="M65" s="82"/>
      <c r="N65" s="82"/>
      <c r="O65" s="78"/>
      <c r="P65" s="78"/>
      <c r="Q65" s="78" t="s">
        <v>1535</v>
      </c>
      <c r="R65" s="78" t="s">
        <v>1536</v>
      </c>
      <c r="S65" s="62">
        <v>9999</v>
      </c>
      <c r="T65" s="58">
        <f>(J65+K65+L65)+IF((VLOOKUP(Q65,MogulsDD!$A$1:$C$2000,3,FALSE)*(M65+O65)/2)&gt;3.75,3.75,VLOOKUP(Q65,MogulsDD!$A$1:$C$2000,3,FALSE)*(M65+O65)/2)+IF((VLOOKUP(R65,MogulsDD!$A$1:$C$2000,3,FALSE)*(N65+P65)/2)&gt;3.75,3.75,VLOOKUP(R65,MogulsDD!$A$1:$C$2000,3,FALSE)*(N65+P65)/2)+IF((18-12*S65/$J$5)&gt;7.5,7.5,IF((18-12*S65/$J$5)&lt;0,0,(18-12*S65/$J$5)))</f>
        <v>0</v>
      </c>
      <c r="U65" s="43"/>
      <c r="V65" s="43"/>
      <c r="W65" s="43"/>
      <c r="X65" s="43"/>
      <c r="Y65" s="43"/>
      <c r="Z65" s="43"/>
      <c r="AA65" s="43"/>
      <c r="AB65" s="43"/>
      <c r="AC65" s="43"/>
      <c r="AD65" s="43"/>
    </row>
    <row r="66" spans="1:30" ht="12.75" hidden="1" customHeight="1">
      <c r="A66" s="56">
        <f t="shared" si="1"/>
        <v>13</v>
      </c>
      <c r="B66" s="110"/>
      <c r="C66" s="58"/>
      <c r="D66" s="58"/>
      <c r="E66" s="58"/>
      <c r="F66" s="58"/>
      <c r="G66" s="58"/>
      <c r="H66" s="58"/>
      <c r="I66" s="60"/>
      <c r="J66" s="111"/>
      <c r="K66" s="81"/>
      <c r="L66" s="81"/>
      <c r="M66" s="82"/>
      <c r="N66" s="82"/>
      <c r="O66" s="78"/>
      <c r="P66" s="78"/>
      <c r="Q66" s="78" t="s">
        <v>1537</v>
      </c>
      <c r="R66" s="78" t="s">
        <v>1538</v>
      </c>
      <c r="S66" s="62">
        <v>9999</v>
      </c>
      <c r="T66" s="58">
        <f>(J66+K66+L66)+IF((VLOOKUP(Q66,MogulsDD!$A$1:$C$2000,3,FALSE)*(M66+O66)/2)&gt;3.75,3.75,VLOOKUP(Q66,MogulsDD!$A$1:$C$2000,3,FALSE)*(M66+O66)/2)+IF((VLOOKUP(R66,MogulsDD!$A$1:$C$2000,3,FALSE)*(N66+P66)/2)&gt;3.75,3.75,VLOOKUP(R66,MogulsDD!$A$1:$C$2000,3,FALSE)*(N66+P66)/2)+IF((18-12*S66/$J$5)&gt;7.5,7.5,IF((18-12*S66/$J$5)&lt;0,0,(18-12*S66/$J$5)))</f>
        <v>0</v>
      </c>
      <c r="U66" s="43"/>
      <c r="V66" s="43"/>
      <c r="W66" s="43"/>
      <c r="X66" s="43"/>
      <c r="Y66" s="43"/>
      <c r="Z66" s="43"/>
      <c r="AA66" s="43"/>
      <c r="AB66" s="43"/>
      <c r="AC66" s="43"/>
      <c r="AD66" s="43"/>
    </row>
    <row r="67" spans="1:30" ht="12.75" hidden="1" customHeight="1">
      <c r="A67" s="56">
        <f t="shared" si="1"/>
        <v>13</v>
      </c>
      <c r="B67" s="110"/>
      <c r="C67" s="58"/>
      <c r="D67" s="58"/>
      <c r="E67" s="58"/>
      <c r="F67" s="58"/>
      <c r="G67" s="58"/>
      <c r="H67" s="58"/>
      <c r="I67" s="60"/>
      <c r="J67" s="111"/>
      <c r="K67" s="81"/>
      <c r="L67" s="81"/>
      <c r="M67" s="82"/>
      <c r="N67" s="82"/>
      <c r="O67" s="78"/>
      <c r="P67" s="78"/>
      <c r="Q67" s="78" t="s">
        <v>1539</v>
      </c>
      <c r="R67" s="78" t="s">
        <v>1540</v>
      </c>
      <c r="S67" s="62">
        <v>9999</v>
      </c>
      <c r="T67" s="58">
        <f>(J67+K67+L67)+IF((VLOOKUP(Q67,MogulsDD!$A$1:$C$2000,3,FALSE)*(M67+O67)/2)&gt;3.75,3.75,VLOOKUP(Q67,MogulsDD!$A$1:$C$2000,3,FALSE)*(M67+O67)/2)+IF((VLOOKUP(R67,MogulsDD!$A$1:$C$2000,3,FALSE)*(N67+P67)/2)&gt;3.75,3.75,VLOOKUP(R67,MogulsDD!$A$1:$C$2000,3,FALSE)*(N67+P67)/2)+IF((18-12*S67/$J$5)&gt;7.5,7.5,IF((18-12*S67/$J$5)&lt;0,0,(18-12*S67/$J$5)))</f>
        <v>0</v>
      </c>
      <c r="U67" s="43"/>
      <c r="V67" s="43"/>
      <c r="W67" s="43"/>
      <c r="X67" s="43"/>
      <c r="Y67" s="43"/>
      <c r="Z67" s="43"/>
      <c r="AA67" s="43"/>
      <c r="AB67" s="43"/>
      <c r="AC67" s="43"/>
      <c r="AD67" s="43"/>
    </row>
    <row r="68" spans="1:30" ht="12.75" hidden="1" customHeight="1">
      <c r="A68" s="56">
        <f t="shared" si="1"/>
        <v>13</v>
      </c>
      <c r="B68" s="110"/>
      <c r="C68" s="58"/>
      <c r="D68" s="58"/>
      <c r="E68" s="58"/>
      <c r="F68" s="58"/>
      <c r="G68" s="58"/>
      <c r="H68" s="58"/>
      <c r="I68" s="60"/>
      <c r="J68" s="111"/>
      <c r="K68" s="81"/>
      <c r="L68" s="81"/>
      <c r="M68" s="82"/>
      <c r="N68" s="82"/>
      <c r="O68" s="78"/>
      <c r="P68" s="78"/>
      <c r="Q68" s="78" t="s">
        <v>1541</v>
      </c>
      <c r="R68" s="78" t="s">
        <v>1542</v>
      </c>
      <c r="S68" s="62">
        <v>9999</v>
      </c>
      <c r="T68" s="58">
        <f>(J68+K68+L68)+IF((VLOOKUP(Q68,MogulsDD!$A$1:$C$2000,3,FALSE)*(M68+O68)/2)&gt;3.75,3.75,VLOOKUP(Q68,MogulsDD!$A$1:$C$2000,3,FALSE)*(M68+O68)/2)+IF((VLOOKUP(R68,MogulsDD!$A$1:$C$2000,3,FALSE)*(N68+P68)/2)&gt;3.75,3.75,VLOOKUP(R68,MogulsDD!$A$1:$C$2000,3,FALSE)*(N68+P68)/2)+IF((18-12*S68/$J$5)&gt;7.5,7.5,IF((18-12*S68/$J$5)&lt;0,0,(18-12*S68/$J$5)))</f>
        <v>0</v>
      </c>
      <c r="U68" s="43"/>
      <c r="V68" s="43"/>
      <c r="W68" s="43"/>
      <c r="X68" s="43"/>
      <c r="Y68" s="43"/>
      <c r="Z68" s="43"/>
      <c r="AA68" s="43"/>
      <c r="AB68" s="43"/>
      <c r="AC68" s="43"/>
      <c r="AD68" s="43"/>
    </row>
    <row r="69" spans="1:30" ht="12.75" hidden="1" customHeight="1">
      <c r="A69" s="56">
        <f t="shared" si="1"/>
        <v>13</v>
      </c>
      <c r="B69" s="110"/>
      <c r="C69" s="58"/>
      <c r="D69" s="58"/>
      <c r="E69" s="58"/>
      <c r="F69" s="58"/>
      <c r="G69" s="58"/>
      <c r="H69" s="58"/>
      <c r="I69" s="60"/>
      <c r="J69" s="111"/>
      <c r="K69" s="81"/>
      <c r="L69" s="81"/>
      <c r="M69" s="82"/>
      <c r="N69" s="82"/>
      <c r="O69" s="78"/>
      <c r="P69" s="78"/>
      <c r="Q69" s="78" t="s">
        <v>1543</v>
      </c>
      <c r="R69" s="78" t="s">
        <v>1544</v>
      </c>
      <c r="S69" s="62">
        <v>9999</v>
      </c>
      <c r="T69" s="58">
        <f>(J69+K69+L69)+IF((VLOOKUP(Q69,MogulsDD!$A$1:$C$2000,3,FALSE)*(M69+O69)/2)&gt;3.75,3.75,VLOOKUP(Q69,MogulsDD!$A$1:$C$2000,3,FALSE)*(M69+O69)/2)+IF((VLOOKUP(R69,MogulsDD!$A$1:$C$2000,3,FALSE)*(N69+P69)/2)&gt;3.75,3.75,VLOOKUP(R69,MogulsDD!$A$1:$C$2000,3,FALSE)*(N69+P69)/2)+IF((18-12*S69/$J$5)&gt;7.5,7.5,IF((18-12*S69/$J$5)&lt;0,0,(18-12*S69/$J$5)))</f>
        <v>0</v>
      </c>
      <c r="U69" s="43"/>
      <c r="V69" s="43"/>
      <c r="W69" s="43"/>
      <c r="X69" s="43"/>
      <c r="Y69" s="43"/>
      <c r="Z69" s="43"/>
      <c r="AA69" s="43"/>
      <c r="AB69" s="43"/>
      <c r="AC69" s="43"/>
      <c r="AD69" s="43"/>
    </row>
    <row r="70" spans="1:30" ht="12.75" hidden="1" customHeight="1">
      <c r="A70" s="56">
        <f t="shared" si="1"/>
        <v>13</v>
      </c>
      <c r="B70" s="110"/>
      <c r="C70" s="58"/>
      <c r="D70" s="58"/>
      <c r="E70" s="58"/>
      <c r="F70" s="58"/>
      <c r="G70" s="58"/>
      <c r="H70" s="58"/>
      <c r="I70" s="60"/>
      <c r="J70" s="111"/>
      <c r="K70" s="81"/>
      <c r="L70" s="81"/>
      <c r="M70" s="82"/>
      <c r="N70" s="82"/>
      <c r="O70" s="78"/>
      <c r="P70" s="78"/>
      <c r="Q70" s="78" t="s">
        <v>1545</v>
      </c>
      <c r="R70" s="78" t="s">
        <v>1546</v>
      </c>
      <c r="S70" s="62">
        <v>9999</v>
      </c>
      <c r="T70" s="58">
        <f>(J70+K70+L70)+IF((VLOOKUP(Q70,MogulsDD!$A$1:$C$2000,3,FALSE)*(M70+O70)/2)&gt;3.75,3.75,VLOOKUP(Q70,MogulsDD!$A$1:$C$2000,3,FALSE)*(M70+O70)/2)+IF((VLOOKUP(R70,MogulsDD!$A$1:$C$2000,3,FALSE)*(N70+P70)/2)&gt;3.75,3.75,VLOOKUP(R70,MogulsDD!$A$1:$C$2000,3,FALSE)*(N70+P70)/2)+IF((18-12*S70/$J$5)&gt;7.5,7.5,IF((18-12*S70/$J$5)&lt;0,0,(18-12*S70/$J$5)))</f>
        <v>0</v>
      </c>
      <c r="U70" s="43"/>
      <c r="V70" s="43"/>
      <c r="W70" s="43"/>
      <c r="X70" s="43"/>
      <c r="Y70" s="43"/>
      <c r="Z70" s="43"/>
      <c r="AA70" s="43"/>
      <c r="AB70" s="43"/>
      <c r="AC70" s="43"/>
      <c r="AD70" s="43"/>
    </row>
    <row r="71" spans="1:30" ht="12.75" hidden="1" customHeight="1">
      <c r="A71" s="56">
        <f t="shared" si="1"/>
        <v>13</v>
      </c>
      <c r="B71" s="110"/>
      <c r="C71" s="58"/>
      <c r="D71" s="58"/>
      <c r="E71" s="58"/>
      <c r="F71" s="58"/>
      <c r="G71" s="58"/>
      <c r="H71" s="58"/>
      <c r="I71" s="60"/>
      <c r="J71" s="111"/>
      <c r="K71" s="81"/>
      <c r="L71" s="81"/>
      <c r="M71" s="82"/>
      <c r="N71" s="82"/>
      <c r="O71" s="78"/>
      <c r="P71" s="78"/>
      <c r="Q71" s="78" t="s">
        <v>1547</v>
      </c>
      <c r="R71" s="78" t="s">
        <v>1548</v>
      </c>
      <c r="S71" s="62">
        <v>9999</v>
      </c>
      <c r="T71" s="58">
        <f>(J71+K71+L71)+IF((VLOOKUP(Q71,MogulsDD!$A$1:$C$2000,3,FALSE)*(M71+O71)/2)&gt;3.75,3.75,VLOOKUP(Q71,MogulsDD!$A$1:$C$2000,3,FALSE)*(M71+O71)/2)+IF((VLOOKUP(R71,MogulsDD!$A$1:$C$2000,3,FALSE)*(N71+P71)/2)&gt;3.75,3.75,VLOOKUP(R71,MogulsDD!$A$1:$C$2000,3,FALSE)*(N71+P71)/2)+IF((18-12*S71/$J$5)&gt;7.5,7.5,IF((18-12*S71/$J$5)&lt;0,0,(18-12*S71/$J$5)))</f>
        <v>0</v>
      </c>
      <c r="U71" s="43"/>
      <c r="V71" s="43"/>
      <c r="W71" s="43"/>
      <c r="X71" s="43"/>
      <c r="Y71" s="43"/>
      <c r="Z71" s="43"/>
      <c r="AA71" s="43"/>
      <c r="AB71" s="43"/>
      <c r="AC71" s="43"/>
      <c r="AD71" s="43"/>
    </row>
    <row r="72" spans="1:30" ht="12.75" hidden="1" customHeight="1">
      <c r="A72" s="56">
        <f t="shared" si="1"/>
        <v>13</v>
      </c>
      <c r="B72" s="110"/>
      <c r="C72" s="58"/>
      <c r="D72" s="58"/>
      <c r="E72" s="58"/>
      <c r="F72" s="58"/>
      <c r="G72" s="58"/>
      <c r="H72" s="58"/>
      <c r="I72" s="60"/>
      <c r="J72" s="111"/>
      <c r="K72" s="81"/>
      <c r="L72" s="81"/>
      <c r="M72" s="82"/>
      <c r="N72" s="82"/>
      <c r="O72" s="78"/>
      <c r="P72" s="78"/>
      <c r="Q72" s="78" t="s">
        <v>1549</v>
      </c>
      <c r="R72" s="78" t="s">
        <v>1550</v>
      </c>
      <c r="S72" s="62">
        <v>9999</v>
      </c>
      <c r="T72" s="58">
        <f>(J72+K72+L72)+IF((VLOOKUP(Q72,MogulsDD!$A$1:$C$2000,3,FALSE)*(M72+O72)/2)&gt;3.75,3.75,VLOOKUP(Q72,MogulsDD!$A$1:$C$2000,3,FALSE)*(M72+O72)/2)+IF((VLOOKUP(R72,MogulsDD!$A$1:$C$2000,3,FALSE)*(N72+P72)/2)&gt;3.75,3.75,VLOOKUP(R72,MogulsDD!$A$1:$C$2000,3,FALSE)*(N72+P72)/2)+IF((18-12*S72/$J$5)&gt;7.5,7.5,IF((18-12*S72/$J$5)&lt;0,0,(18-12*S72/$J$5)))</f>
        <v>0</v>
      </c>
      <c r="U72" s="43"/>
      <c r="V72" s="43"/>
      <c r="W72" s="43"/>
      <c r="X72" s="43"/>
      <c r="Y72" s="43"/>
      <c r="Z72" s="43"/>
      <c r="AA72" s="43"/>
      <c r="AB72" s="43"/>
      <c r="AC72" s="43"/>
      <c r="AD72" s="43"/>
    </row>
    <row r="73" spans="1:30" ht="12.75" hidden="1" customHeight="1">
      <c r="A73" s="56">
        <f t="shared" ref="A73:A104" si="2">RANK(T73,$T$41:$T$140,0)</f>
        <v>13</v>
      </c>
      <c r="B73" s="110"/>
      <c r="C73" s="58"/>
      <c r="D73" s="58"/>
      <c r="E73" s="58"/>
      <c r="F73" s="58"/>
      <c r="G73" s="58"/>
      <c r="H73" s="58"/>
      <c r="I73" s="60"/>
      <c r="J73" s="111"/>
      <c r="K73" s="81"/>
      <c r="L73" s="81"/>
      <c r="M73" s="82"/>
      <c r="N73" s="82"/>
      <c r="O73" s="78"/>
      <c r="P73" s="78"/>
      <c r="Q73" s="78" t="s">
        <v>1551</v>
      </c>
      <c r="R73" s="78" t="s">
        <v>1552</v>
      </c>
      <c r="S73" s="62">
        <v>9999</v>
      </c>
      <c r="T73" s="58">
        <f>(J73+K73+L73)+IF((VLOOKUP(Q73,MogulsDD!$A$1:$C$2000,3,FALSE)*(M73+O73)/2)&gt;3.75,3.75,VLOOKUP(Q73,MogulsDD!$A$1:$C$2000,3,FALSE)*(M73+O73)/2)+IF((VLOOKUP(R73,MogulsDD!$A$1:$C$2000,3,FALSE)*(N73+P73)/2)&gt;3.75,3.75,VLOOKUP(R73,MogulsDD!$A$1:$C$2000,3,FALSE)*(N73+P73)/2)+IF((18-12*S73/$J$5)&gt;7.5,7.5,IF((18-12*S73/$J$5)&lt;0,0,(18-12*S73/$J$5)))</f>
        <v>0</v>
      </c>
      <c r="U73" s="43"/>
      <c r="V73" s="43"/>
      <c r="W73" s="43"/>
      <c r="X73" s="43"/>
      <c r="Y73" s="43"/>
      <c r="Z73" s="43"/>
      <c r="AA73" s="43"/>
      <c r="AB73" s="43"/>
      <c r="AC73" s="43"/>
      <c r="AD73" s="43"/>
    </row>
    <row r="74" spans="1:30" ht="12.75" hidden="1" customHeight="1">
      <c r="A74" s="56">
        <f t="shared" si="2"/>
        <v>13</v>
      </c>
      <c r="B74" s="110"/>
      <c r="C74" s="58"/>
      <c r="D74" s="58"/>
      <c r="E74" s="58"/>
      <c r="F74" s="58"/>
      <c r="G74" s="58"/>
      <c r="H74" s="58"/>
      <c r="I74" s="60"/>
      <c r="J74" s="111"/>
      <c r="K74" s="81"/>
      <c r="L74" s="81"/>
      <c r="M74" s="82"/>
      <c r="N74" s="82"/>
      <c r="O74" s="78"/>
      <c r="P74" s="78"/>
      <c r="Q74" s="78" t="s">
        <v>1553</v>
      </c>
      <c r="R74" s="78" t="s">
        <v>1554</v>
      </c>
      <c r="S74" s="62">
        <v>9999</v>
      </c>
      <c r="T74" s="58">
        <f>(J74+K74+L74)+IF((VLOOKUP(Q74,MogulsDD!$A$1:$C$2000,3,FALSE)*(M74+O74)/2)&gt;3.75,3.75,VLOOKUP(Q74,MogulsDD!$A$1:$C$2000,3,FALSE)*(M74+O74)/2)+IF((VLOOKUP(R74,MogulsDD!$A$1:$C$2000,3,FALSE)*(N74+P74)/2)&gt;3.75,3.75,VLOOKUP(R74,MogulsDD!$A$1:$C$2000,3,FALSE)*(N74+P74)/2)+IF((18-12*S74/$J$5)&gt;7.5,7.5,IF((18-12*S74/$J$5)&lt;0,0,(18-12*S74/$J$5)))</f>
        <v>0</v>
      </c>
      <c r="U74" s="43"/>
      <c r="V74" s="43"/>
      <c r="W74" s="43"/>
      <c r="X74" s="43"/>
      <c r="Y74" s="43"/>
      <c r="Z74" s="43"/>
      <c r="AA74" s="43"/>
      <c r="AB74" s="43"/>
      <c r="AC74" s="43"/>
      <c r="AD74" s="43"/>
    </row>
    <row r="75" spans="1:30" ht="12.75" hidden="1" customHeight="1">
      <c r="A75" s="56">
        <f t="shared" si="2"/>
        <v>13</v>
      </c>
      <c r="B75" s="110"/>
      <c r="C75" s="58"/>
      <c r="D75" s="58"/>
      <c r="E75" s="58"/>
      <c r="F75" s="58"/>
      <c r="G75" s="58"/>
      <c r="H75" s="58"/>
      <c r="I75" s="60"/>
      <c r="J75" s="112"/>
      <c r="K75" s="81"/>
      <c r="L75" s="81"/>
      <c r="M75" s="82"/>
      <c r="N75" s="113"/>
      <c r="O75" s="114"/>
      <c r="P75" s="114"/>
      <c r="Q75" s="78" t="s">
        <v>1555</v>
      </c>
      <c r="R75" s="78" t="s">
        <v>1556</v>
      </c>
      <c r="S75" s="62">
        <v>9999</v>
      </c>
      <c r="T75" s="58">
        <f>(J75+K75+L75)+IF((VLOOKUP(Q75,MogulsDD!$A$1:$C$2000,3,FALSE)*(M75+O75)/2)&gt;3.75,3.75,VLOOKUP(Q75,MogulsDD!$A$1:$C$2000,3,FALSE)*(M75+O75)/2)+IF((VLOOKUP(R75,MogulsDD!$A$1:$C$2000,3,FALSE)*(N75+P75)/2)&gt;3.75,3.75,VLOOKUP(R75,MogulsDD!$A$1:$C$2000,3,FALSE)*(N75+P75)/2)+IF((18-12*S75/$J$5)&gt;7.5,7.5,IF((18-12*S75/$J$5)&lt;0,0,(18-12*S75/$J$5)))</f>
        <v>0</v>
      </c>
      <c r="U75" s="43"/>
      <c r="V75" s="43"/>
      <c r="W75" s="43"/>
      <c r="X75" s="43"/>
      <c r="Y75" s="43"/>
      <c r="Z75" s="43"/>
      <c r="AA75" s="43"/>
      <c r="AB75" s="43"/>
      <c r="AC75" s="43"/>
      <c r="AD75" s="43"/>
    </row>
    <row r="76" spans="1:30" ht="12.75" hidden="1" customHeight="1">
      <c r="A76" s="56">
        <f t="shared" si="2"/>
        <v>13</v>
      </c>
      <c r="B76" s="110"/>
      <c r="C76" s="58"/>
      <c r="D76" s="58"/>
      <c r="E76" s="58"/>
      <c r="F76" s="58"/>
      <c r="G76" s="58"/>
      <c r="H76" s="58"/>
      <c r="I76" s="60"/>
      <c r="J76" s="111"/>
      <c r="K76" s="81"/>
      <c r="L76" s="81"/>
      <c r="M76" s="82"/>
      <c r="N76" s="82"/>
      <c r="O76" s="78"/>
      <c r="P76" s="78"/>
      <c r="Q76" s="78" t="s">
        <v>1557</v>
      </c>
      <c r="R76" s="78" t="s">
        <v>1558</v>
      </c>
      <c r="S76" s="62">
        <v>9999</v>
      </c>
      <c r="T76" s="58">
        <f>(J76+K76+L76)+IF((VLOOKUP(Q76,MogulsDD!$A$1:$C$2000,3,FALSE)*(M76+O76)/2)&gt;3.75,3.75,VLOOKUP(Q76,MogulsDD!$A$1:$C$2000,3,FALSE)*(M76+O76)/2)+IF((VLOOKUP(R76,MogulsDD!$A$1:$C$2000,3,FALSE)*(N76+P76)/2)&gt;3.75,3.75,VLOOKUP(R76,MogulsDD!$A$1:$C$2000,3,FALSE)*(N76+P76)/2)+IF((18-12*S76/$J$5)&gt;7.5,7.5,IF((18-12*S76/$J$5)&lt;0,0,(18-12*S76/$J$5)))</f>
        <v>0</v>
      </c>
      <c r="U76" s="43"/>
      <c r="V76" s="43"/>
      <c r="W76" s="43"/>
      <c r="X76" s="43"/>
      <c r="Y76" s="43"/>
      <c r="Z76" s="43"/>
      <c r="AA76" s="43"/>
      <c r="AB76" s="43"/>
      <c r="AC76" s="43"/>
      <c r="AD76" s="43"/>
    </row>
    <row r="77" spans="1:30" ht="12.75" hidden="1" customHeight="1">
      <c r="A77" s="56">
        <f t="shared" si="2"/>
        <v>13</v>
      </c>
      <c r="B77" s="110"/>
      <c r="C77" s="58"/>
      <c r="D77" s="58"/>
      <c r="E77" s="58"/>
      <c r="F77" s="58"/>
      <c r="G77" s="58"/>
      <c r="H77" s="58"/>
      <c r="I77" s="60"/>
      <c r="J77" s="111"/>
      <c r="K77" s="81"/>
      <c r="L77" s="81"/>
      <c r="M77" s="82"/>
      <c r="N77" s="82"/>
      <c r="O77" s="78"/>
      <c r="P77" s="78"/>
      <c r="Q77" s="78" t="s">
        <v>1559</v>
      </c>
      <c r="R77" s="78" t="s">
        <v>1560</v>
      </c>
      <c r="S77" s="62">
        <v>9999</v>
      </c>
      <c r="T77" s="58">
        <f>(J77+K77+L77)+IF((VLOOKUP(Q77,MogulsDD!$A$1:$C$2000,3,FALSE)*(M77+O77)/2)&gt;3.75,3.75,VLOOKUP(Q77,MogulsDD!$A$1:$C$2000,3,FALSE)*(M77+O77)/2)+IF((VLOOKUP(R77,MogulsDD!$A$1:$C$2000,3,FALSE)*(N77+P77)/2)&gt;3.75,3.75,VLOOKUP(R77,MogulsDD!$A$1:$C$2000,3,FALSE)*(N77+P77)/2)+IF((18-12*S77/$J$5)&gt;7.5,7.5,IF((18-12*S77/$J$5)&lt;0,0,(18-12*S77/$J$5)))</f>
        <v>0</v>
      </c>
      <c r="U77" s="43"/>
      <c r="V77" s="43"/>
      <c r="W77" s="43"/>
      <c r="X77" s="43"/>
      <c r="Y77" s="43"/>
      <c r="Z77" s="43"/>
      <c r="AA77" s="43"/>
      <c r="AB77" s="43"/>
      <c r="AC77" s="43"/>
      <c r="AD77" s="43"/>
    </row>
    <row r="78" spans="1:30" ht="12.75" hidden="1" customHeight="1">
      <c r="A78" s="56">
        <f t="shared" si="2"/>
        <v>13</v>
      </c>
      <c r="B78" s="110"/>
      <c r="C78" s="58"/>
      <c r="D78" s="58"/>
      <c r="E78" s="58"/>
      <c r="F78" s="58"/>
      <c r="G78" s="58"/>
      <c r="H78" s="58"/>
      <c r="I78" s="60"/>
      <c r="J78" s="111"/>
      <c r="K78" s="81"/>
      <c r="L78" s="81"/>
      <c r="M78" s="82"/>
      <c r="N78" s="82"/>
      <c r="O78" s="78"/>
      <c r="P78" s="78"/>
      <c r="Q78" s="78" t="s">
        <v>1561</v>
      </c>
      <c r="R78" s="78" t="s">
        <v>1562</v>
      </c>
      <c r="S78" s="62">
        <v>9999</v>
      </c>
      <c r="T78" s="58">
        <f>(J78+K78+L78)+IF((VLOOKUP(Q78,MogulsDD!$A$1:$C$2000,3,FALSE)*(M78+O78)/2)&gt;3.75,3.75,VLOOKUP(Q78,MogulsDD!$A$1:$C$2000,3,FALSE)*(M78+O78)/2)+IF((VLOOKUP(R78,MogulsDD!$A$1:$C$2000,3,FALSE)*(N78+P78)/2)&gt;3.75,3.75,VLOOKUP(R78,MogulsDD!$A$1:$C$2000,3,FALSE)*(N78+P78)/2)+IF((18-12*S78/$J$5)&gt;7.5,7.5,IF((18-12*S78/$J$5)&lt;0,0,(18-12*S78/$J$5)))</f>
        <v>0</v>
      </c>
      <c r="U78" s="43"/>
      <c r="V78" s="43"/>
      <c r="W78" s="43"/>
      <c r="X78" s="43"/>
      <c r="Y78" s="43"/>
      <c r="Z78" s="43"/>
      <c r="AA78" s="43"/>
      <c r="AB78" s="43"/>
      <c r="AC78" s="43"/>
      <c r="AD78" s="43"/>
    </row>
    <row r="79" spans="1:30" ht="12.75" hidden="1" customHeight="1">
      <c r="A79" s="56">
        <f t="shared" si="2"/>
        <v>13</v>
      </c>
      <c r="B79" s="110"/>
      <c r="C79" s="58"/>
      <c r="D79" s="58"/>
      <c r="E79" s="58"/>
      <c r="F79" s="58"/>
      <c r="G79" s="58"/>
      <c r="H79" s="58"/>
      <c r="I79" s="60"/>
      <c r="J79" s="111"/>
      <c r="K79" s="81"/>
      <c r="L79" s="81"/>
      <c r="M79" s="82"/>
      <c r="N79" s="82"/>
      <c r="O79" s="78"/>
      <c r="P79" s="78"/>
      <c r="Q79" s="78" t="s">
        <v>1563</v>
      </c>
      <c r="R79" s="78" t="s">
        <v>1564</v>
      </c>
      <c r="S79" s="62">
        <v>9999</v>
      </c>
      <c r="T79" s="58">
        <f>(J79+K79+L79)+IF((VLOOKUP(Q79,MogulsDD!$A$1:$C$2000,3,FALSE)*(M79+O79)/2)&gt;3.75,3.75,VLOOKUP(Q79,MogulsDD!$A$1:$C$2000,3,FALSE)*(M79+O79)/2)+IF((VLOOKUP(R79,MogulsDD!$A$1:$C$2000,3,FALSE)*(N79+P79)/2)&gt;3.75,3.75,VLOOKUP(R79,MogulsDD!$A$1:$C$2000,3,FALSE)*(N79+P79)/2)+IF((18-12*S79/$J$5)&gt;7.5,7.5,IF((18-12*S79/$J$5)&lt;0,0,(18-12*S79/$J$5)))</f>
        <v>0</v>
      </c>
      <c r="U79" s="43"/>
      <c r="V79" s="43"/>
      <c r="W79" s="43"/>
      <c r="X79" s="43"/>
      <c r="Y79" s="43"/>
      <c r="Z79" s="43"/>
      <c r="AA79" s="43"/>
      <c r="AB79" s="43"/>
      <c r="AC79" s="43"/>
      <c r="AD79" s="43"/>
    </row>
    <row r="80" spans="1:30" ht="12.75" hidden="1" customHeight="1">
      <c r="A80" s="56">
        <f t="shared" si="2"/>
        <v>13</v>
      </c>
      <c r="B80" s="110"/>
      <c r="C80" s="58"/>
      <c r="D80" s="58"/>
      <c r="E80" s="58"/>
      <c r="F80" s="58"/>
      <c r="G80" s="58"/>
      <c r="H80" s="58"/>
      <c r="I80" s="60"/>
      <c r="J80" s="111"/>
      <c r="K80" s="81"/>
      <c r="L80" s="81"/>
      <c r="M80" s="82"/>
      <c r="N80" s="82"/>
      <c r="O80" s="78"/>
      <c r="P80" s="78"/>
      <c r="Q80" s="78" t="s">
        <v>1565</v>
      </c>
      <c r="R80" s="78" t="s">
        <v>1566</v>
      </c>
      <c r="S80" s="62">
        <v>9999</v>
      </c>
      <c r="T80" s="58">
        <f>(J80+K80+L80)+IF((VLOOKUP(Q80,MogulsDD!$A$1:$C$2000,3,FALSE)*(M80+O80)/2)&gt;3.75,3.75,VLOOKUP(Q80,MogulsDD!$A$1:$C$2000,3,FALSE)*(M80+O80)/2)+IF((VLOOKUP(R80,MogulsDD!$A$1:$C$2000,3,FALSE)*(N80+P80)/2)&gt;3.75,3.75,VLOOKUP(R80,MogulsDD!$A$1:$C$2000,3,FALSE)*(N80+P80)/2)+IF((18-12*S80/$J$5)&gt;7.5,7.5,IF((18-12*S80/$J$5)&lt;0,0,(18-12*S80/$J$5)))</f>
        <v>0</v>
      </c>
      <c r="U80" s="43"/>
      <c r="V80" s="43"/>
      <c r="W80" s="43"/>
      <c r="X80" s="43"/>
      <c r="Y80" s="43"/>
      <c r="Z80" s="43"/>
      <c r="AA80" s="43"/>
      <c r="AB80" s="43"/>
      <c r="AC80" s="43"/>
      <c r="AD80" s="43"/>
    </row>
    <row r="81" spans="1:30" ht="12.75" hidden="1" customHeight="1">
      <c r="A81" s="56">
        <f t="shared" si="2"/>
        <v>13</v>
      </c>
      <c r="B81" s="110"/>
      <c r="C81" s="58"/>
      <c r="D81" s="58"/>
      <c r="E81" s="58"/>
      <c r="F81" s="58"/>
      <c r="G81" s="58"/>
      <c r="H81" s="58"/>
      <c r="I81" s="60"/>
      <c r="J81" s="111"/>
      <c r="K81" s="81"/>
      <c r="L81" s="81"/>
      <c r="M81" s="82"/>
      <c r="N81" s="82"/>
      <c r="O81" s="78"/>
      <c r="P81" s="78"/>
      <c r="Q81" s="78" t="s">
        <v>1567</v>
      </c>
      <c r="R81" s="78" t="s">
        <v>1568</v>
      </c>
      <c r="S81" s="62">
        <v>9999</v>
      </c>
      <c r="T81" s="58">
        <f>(J81+K81+L81)+IF((VLOOKUP(Q81,MogulsDD!$A$1:$C$2000,3,FALSE)*(M81+O81)/2)&gt;3.75,3.75,VLOOKUP(Q81,MogulsDD!$A$1:$C$2000,3,FALSE)*(M81+O81)/2)+IF((VLOOKUP(R81,MogulsDD!$A$1:$C$2000,3,FALSE)*(N81+P81)/2)&gt;3.75,3.75,VLOOKUP(R81,MogulsDD!$A$1:$C$2000,3,FALSE)*(N81+P81)/2)+IF((18-12*S81/$J$5)&gt;7.5,7.5,IF((18-12*S81/$J$5)&lt;0,0,(18-12*S81/$J$5)))</f>
        <v>0</v>
      </c>
      <c r="U81" s="43"/>
      <c r="V81" s="43"/>
      <c r="W81" s="43"/>
      <c r="X81" s="43"/>
      <c r="Y81" s="43"/>
      <c r="Z81" s="43"/>
      <c r="AA81" s="43"/>
      <c r="AB81" s="43"/>
      <c r="AC81" s="43"/>
      <c r="AD81" s="43"/>
    </row>
    <row r="82" spans="1:30" ht="12.75" hidden="1" customHeight="1">
      <c r="A82" s="56">
        <f t="shared" si="2"/>
        <v>13</v>
      </c>
      <c r="B82" s="110"/>
      <c r="C82" s="58"/>
      <c r="D82" s="58"/>
      <c r="E82" s="58"/>
      <c r="F82" s="58"/>
      <c r="G82" s="58"/>
      <c r="H82" s="58"/>
      <c r="I82" s="60"/>
      <c r="J82" s="111"/>
      <c r="K82" s="81"/>
      <c r="L82" s="81"/>
      <c r="M82" s="82"/>
      <c r="N82" s="82"/>
      <c r="O82" s="78"/>
      <c r="P82" s="78"/>
      <c r="Q82" s="78" t="s">
        <v>1569</v>
      </c>
      <c r="R82" s="78" t="s">
        <v>1570</v>
      </c>
      <c r="S82" s="62">
        <v>9999</v>
      </c>
      <c r="T82" s="58">
        <f>(J82+K82+L82)+IF((VLOOKUP(Q82,MogulsDD!$A$1:$C$2000,3,FALSE)*(M82+O82)/2)&gt;3.75,3.75,VLOOKUP(Q82,MogulsDD!$A$1:$C$2000,3,FALSE)*(M82+O82)/2)+IF((VLOOKUP(R82,MogulsDD!$A$1:$C$2000,3,FALSE)*(N82+P82)/2)&gt;3.75,3.75,VLOOKUP(R82,MogulsDD!$A$1:$C$2000,3,FALSE)*(N82+P82)/2)+IF((18-12*S82/$J$5)&gt;7.5,7.5,IF((18-12*S82/$J$5)&lt;0,0,(18-12*S82/$J$5)))</f>
        <v>0</v>
      </c>
      <c r="U82" s="43"/>
      <c r="V82" s="43"/>
      <c r="W82" s="43"/>
      <c r="X82" s="43"/>
      <c r="Y82" s="43"/>
      <c r="Z82" s="43"/>
      <c r="AA82" s="43"/>
      <c r="AB82" s="43"/>
      <c r="AC82" s="43"/>
      <c r="AD82" s="43"/>
    </row>
    <row r="83" spans="1:30" ht="12.75" hidden="1" customHeight="1">
      <c r="A83" s="56">
        <f t="shared" si="2"/>
        <v>13</v>
      </c>
      <c r="B83" s="110"/>
      <c r="C83" s="58"/>
      <c r="D83" s="58"/>
      <c r="E83" s="58"/>
      <c r="F83" s="58"/>
      <c r="G83" s="58"/>
      <c r="H83" s="58"/>
      <c r="I83" s="60"/>
      <c r="J83" s="111"/>
      <c r="K83" s="81"/>
      <c r="L83" s="81"/>
      <c r="M83" s="82"/>
      <c r="N83" s="82"/>
      <c r="O83" s="78"/>
      <c r="P83" s="78"/>
      <c r="Q83" s="78" t="s">
        <v>1571</v>
      </c>
      <c r="R83" s="78" t="s">
        <v>1572</v>
      </c>
      <c r="S83" s="62">
        <v>9999</v>
      </c>
      <c r="T83" s="58">
        <f>(J83+K83+L83)+IF((VLOOKUP(Q83,MogulsDD!$A$1:$C$2000,3,FALSE)*(M83+O83)/2)&gt;3.75,3.75,VLOOKUP(Q83,MogulsDD!$A$1:$C$2000,3,FALSE)*(M83+O83)/2)+IF((VLOOKUP(R83,MogulsDD!$A$1:$C$2000,3,FALSE)*(N83+P83)/2)&gt;3.75,3.75,VLOOKUP(R83,MogulsDD!$A$1:$C$2000,3,FALSE)*(N83+P83)/2)+IF((18-12*S83/$J$5)&gt;7.5,7.5,IF((18-12*S83/$J$5)&lt;0,0,(18-12*S83/$J$5)))</f>
        <v>0</v>
      </c>
      <c r="U83" s="43"/>
      <c r="V83" s="43"/>
      <c r="W83" s="43"/>
      <c r="X83" s="43"/>
      <c r="Y83" s="43"/>
      <c r="Z83" s="43"/>
      <c r="AA83" s="43"/>
      <c r="AB83" s="43"/>
      <c r="AC83" s="43"/>
      <c r="AD83" s="43"/>
    </row>
    <row r="84" spans="1:30" ht="12.75" hidden="1" customHeight="1">
      <c r="A84" s="56">
        <f t="shared" si="2"/>
        <v>13</v>
      </c>
      <c r="B84" s="110"/>
      <c r="C84" s="58"/>
      <c r="D84" s="58"/>
      <c r="E84" s="58"/>
      <c r="F84" s="58"/>
      <c r="G84" s="58"/>
      <c r="H84" s="58"/>
      <c r="I84" s="60"/>
      <c r="J84" s="111"/>
      <c r="K84" s="81"/>
      <c r="L84" s="81"/>
      <c r="M84" s="82"/>
      <c r="N84" s="82"/>
      <c r="O84" s="78"/>
      <c r="P84" s="78"/>
      <c r="Q84" s="78" t="s">
        <v>1573</v>
      </c>
      <c r="R84" s="78" t="s">
        <v>1574</v>
      </c>
      <c r="S84" s="62">
        <v>9999</v>
      </c>
      <c r="T84" s="58">
        <f>(J84+K84+L84)+IF((VLOOKUP(Q84,MogulsDD!$A$1:$C$2000,3,FALSE)*(M84+O84)/2)&gt;3.75,3.75,VLOOKUP(Q84,MogulsDD!$A$1:$C$2000,3,FALSE)*(M84+O84)/2)+IF((VLOOKUP(R84,MogulsDD!$A$1:$C$2000,3,FALSE)*(N84+P84)/2)&gt;3.75,3.75,VLOOKUP(R84,MogulsDD!$A$1:$C$2000,3,FALSE)*(N84+P84)/2)+IF((18-12*S84/$J$5)&gt;7.5,7.5,IF((18-12*S84/$J$5)&lt;0,0,(18-12*S84/$J$5)))</f>
        <v>0</v>
      </c>
      <c r="U84" s="43"/>
      <c r="V84" s="43"/>
      <c r="W84" s="43"/>
      <c r="X84" s="43"/>
      <c r="Y84" s="43"/>
      <c r="Z84" s="43"/>
      <c r="AA84" s="43"/>
      <c r="AB84" s="43"/>
      <c r="AC84" s="43"/>
      <c r="AD84" s="43"/>
    </row>
    <row r="85" spans="1:30" ht="12.75" hidden="1" customHeight="1">
      <c r="A85" s="56">
        <f t="shared" si="2"/>
        <v>13</v>
      </c>
      <c r="B85" s="110"/>
      <c r="C85" s="58"/>
      <c r="D85" s="58"/>
      <c r="E85" s="58"/>
      <c r="F85" s="58"/>
      <c r="G85" s="58"/>
      <c r="H85" s="58"/>
      <c r="I85" s="60"/>
      <c r="J85" s="111"/>
      <c r="K85" s="81"/>
      <c r="L85" s="81"/>
      <c r="M85" s="82"/>
      <c r="N85" s="82"/>
      <c r="O85" s="78"/>
      <c r="P85" s="78"/>
      <c r="Q85" s="78" t="s">
        <v>1575</v>
      </c>
      <c r="R85" s="78" t="s">
        <v>1576</v>
      </c>
      <c r="S85" s="62">
        <v>9999</v>
      </c>
      <c r="T85" s="58">
        <f>(J85+K85+L85)+IF((VLOOKUP(Q85,MogulsDD!$A$1:$C$2000,3,FALSE)*(M85+O85)/2)&gt;3.75,3.75,VLOOKUP(Q85,MogulsDD!$A$1:$C$2000,3,FALSE)*(M85+O85)/2)+IF((VLOOKUP(R85,MogulsDD!$A$1:$C$2000,3,FALSE)*(N85+P85)/2)&gt;3.75,3.75,VLOOKUP(R85,MogulsDD!$A$1:$C$2000,3,FALSE)*(N85+P85)/2)+IF((18-12*S85/$J$5)&gt;7.5,7.5,IF((18-12*S85/$J$5)&lt;0,0,(18-12*S85/$J$5)))</f>
        <v>0</v>
      </c>
      <c r="U85" s="43"/>
      <c r="V85" s="43"/>
      <c r="W85" s="43"/>
      <c r="X85" s="43"/>
      <c r="Y85" s="43"/>
      <c r="Z85" s="43"/>
      <c r="AA85" s="43"/>
      <c r="AB85" s="43"/>
      <c r="AC85" s="43"/>
      <c r="AD85" s="43"/>
    </row>
    <row r="86" spans="1:30" ht="12.75" hidden="1" customHeight="1">
      <c r="A86" s="56">
        <f t="shared" si="2"/>
        <v>13</v>
      </c>
      <c r="B86" s="110"/>
      <c r="C86" s="58"/>
      <c r="D86" s="58"/>
      <c r="E86" s="58"/>
      <c r="F86" s="58"/>
      <c r="G86" s="58"/>
      <c r="H86" s="58"/>
      <c r="I86" s="60"/>
      <c r="J86" s="111"/>
      <c r="K86" s="81"/>
      <c r="L86" s="81"/>
      <c r="M86" s="82"/>
      <c r="N86" s="82"/>
      <c r="O86" s="78"/>
      <c r="P86" s="78"/>
      <c r="Q86" s="78" t="s">
        <v>1577</v>
      </c>
      <c r="R86" s="78" t="s">
        <v>1578</v>
      </c>
      <c r="S86" s="62">
        <v>9999</v>
      </c>
      <c r="T86" s="58">
        <f>(J86+K86+L86)+IF((VLOOKUP(Q86,MogulsDD!$A$1:$C$2000,3,FALSE)*(M86+O86)/2)&gt;3.75,3.75,VLOOKUP(Q86,MogulsDD!$A$1:$C$2000,3,FALSE)*(M86+O86)/2)+IF((VLOOKUP(R86,MogulsDD!$A$1:$C$2000,3,FALSE)*(N86+P86)/2)&gt;3.75,3.75,VLOOKUP(R86,MogulsDD!$A$1:$C$2000,3,FALSE)*(N86+P86)/2)+IF((18-12*S86/$J$5)&gt;7.5,7.5,IF((18-12*S86/$J$5)&lt;0,0,(18-12*S86/$J$5)))</f>
        <v>0</v>
      </c>
      <c r="U86" s="43"/>
      <c r="V86" s="43"/>
      <c r="W86" s="43"/>
      <c r="X86" s="43"/>
      <c r="Y86" s="43"/>
      <c r="Z86" s="43"/>
      <c r="AA86" s="43"/>
      <c r="AB86" s="43"/>
      <c r="AC86" s="43"/>
      <c r="AD86" s="43"/>
    </row>
    <row r="87" spans="1:30" ht="12.75" hidden="1" customHeight="1">
      <c r="A87" s="56">
        <f t="shared" si="2"/>
        <v>13</v>
      </c>
      <c r="B87" s="110"/>
      <c r="C87" s="58"/>
      <c r="D87" s="58"/>
      <c r="E87" s="58"/>
      <c r="F87" s="58"/>
      <c r="G87" s="58"/>
      <c r="H87" s="58"/>
      <c r="I87" s="60"/>
      <c r="J87" s="111"/>
      <c r="K87" s="81"/>
      <c r="L87" s="81"/>
      <c r="M87" s="82"/>
      <c r="N87" s="82"/>
      <c r="O87" s="78"/>
      <c r="P87" s="78"/>
      <c r="Q87" s="78" t="s">
        <v>1579</v>
      </c>
      <c r="R87" s="78" t="s">
        <v>1580</v>
      </c>
      <c r="S87" s="62">
        <v>9999</v>
      </c>
      <c r="T87" s="58">
        <f>(J87+K87+L87)+IF((VLOOKUP(Q87,MogulsDD!$A$1:$C$2000,3,FALSE)*(M87+O87)/2)&gt;3.75,3.75,VLOOKUP(Q87,MogulsDD!$A$1:$C$2000,3,FALSE)*(M87+O87)/2)+IF((VLOOKUP(R87,MogulsDD!$A$1:$C$2000,3,FALSE)*(N87+P87)/2)&gt;3.75,3.75,VLOOKUP(R87,MogulsDD!$A$1:$C$2000,3,FALSE)*(N87+P87)/2)+IF((18-12*S87/$J$5)&gt;7.5,7.5,IF((18-12*S87/$J$5)&lt;0,0,(18-12*S87/$J$5)))</f>
        <v>0</v>
      </c>
      <c r="U87" s="43"/>
      <c r="V87" s="43"/>
      <c r="W87" s="43"/>
      <c r="X87" s="43"/>
      <c r="Y87" s="43"/>
      <c r="Z87" s="43"/>
      <c r="AA87" s="43"/>
      <c r="AB87" s="43"/>
      <c r="AC87" s="43"/>
      <c r="AD87" s="43"/>
    </row>
    <row r="88" spans="1:30" ht="12.75" hidden="1" customHeight="1">
      <c r="A88" s="56">
        <f t="shared" si="2"/>
        <v>13</v>
      </c>
      <c r="B88" s="110"/>
      <c r="C88" s="58"/>
      <c r="D88" s="58"/>
      <c r="E88" s="58"/>
      <c r="F88" s="58"/>
      <c r="G88" s="58"/>
      <c r="H88" s="58"/>
      <c r="I88" s="60"/>
      <c r="J88" s="111"/>
      <c r="K88" s="81"/>
      <c r="L88" s="81"/>
      <c r="M88" s="82"/>
      <c r="N88" s="82"/>
      <c r="O88" s="78"/>
      <c r="P88" s="78"/>
      <c r="Q88" s="78" t="s">
        <v>1581</v>
      </c>
      <c r="R88" s="78" t="s">
        <v>1582</v>
      </c>
      <c r="S88" s="62">
        <v>9999</v>
      </c>
      <c r="T88" s="58">
        <f>(J88+K88+L88)+IF((VLOOKUP(Q88,MogulsDD!$A$1:$C$2000,3,FALSE)*(M88+O88)/2)&gt;3.75,3.75,VLOOKUP(Q88,MogulsDD!$A$1:$C$2000,3,FALSE)*(M88+O88)/2)+IF((VLOOKUP(R88,MogulsDD!$A$1:$C$2000,3,FALSE)*(N88+P88)/2)&gt;3.75,3.75,VLOOKUP(R88,MogulsDD!$A$1:$C$2000,3,FALSE)*(N88+P88)/2)+IF((18-12*S88/$J$5)&gt;7.5,7.5,IF((18-12*S88/$J$5)&lt;0,0,(18-12*S88/$J$5)))</f>
        <v>0</v>
      </c>
      <c r="U88" s="43"/>
      <c r="V88" s="43"/>
      <c r="W88" s="43"/>
      <c r="X88" s="43"/>
      <c r="Y88" s="43"/>
      <c r="Z88" s="43"/>
      <c r="AA88" s="43"/>
      <c r="AB88" s="43"/>
      <c r="AC88" s="43"/>
      <c r="AD88" s="43"/>
    </row>
    <row r="89" spans="1:30" ht="12.75" hidden="1" customHeight="1">
      <c r="A89" s="56">
        <f t="shared" si="2"/>
        <v>13</v>
      </c>
      <c r="B89" s="110"/>
      <c r="C89" s="58"/>
      <c r="D89" s="58"/>
      <c r="E89" s="58"/>
      <c r="F89" s="58"/>
      <c r="G89" s="58"/>
      <c r="H89" s="58"/>
      <c r="I89" s="60"/>
      <c r="J89" s="111"/>
      <c r="K89" s="81"/>
      <c r="L89" s="81"/>
      <c r="M89" s="82"/>
      <c r="N89" s="82"/>
      <c r="O89" s="78"/>
      <c r="P89" s="78"/>
      <c r="Q89" s="78" t="s">
        <v>1583</v>
      </c>
      <c r="R89" s="78" t="s">
        <v>1584</v>
      </c>
      <c r="S89" s="62">
        <v>9999</v>
      </c>
      <c r="T89" s="58">
        <f>(J89+K89+L89)+IF((VLOOKUP(Q89,MogulsDD!$A$1:$C$2000,3,FALSE)*(M89+O89)/2)&gt;3.75,3.75,VLOOKUP(Q89,MogulsDD!$A$1:$C$2000,3,FALSE)*(M89+O89)/2)+IF((VLOOKUP(R89,MogulsDD!$A$1:$C$2000,3,FALSE)*(N89+P89)/2)&gt;3.75,3.75,VLOOKUP(R89,MogulsDD!$A$1:$C$2000,3,FALSE)*(N89+P89)/2)+IF((18-12*S89/$J$5)&gt;7.5,7.5,IF((18-12*S89/$J$5)&lt;0,0,(18-12*S89/$J$5)))</f>
        <v>0</v>
      </c>
      <c r="U89" s="43"/>
      <c r="V89" s="43"/>
      <c r="W89" s="43"/>
      <c r="X89" s="43"/>
      <c r="Y89" s="43"/>
      <c r="Z89" s="43"/>
      <c r="AA89" s="43"/>
      <c r="AB89" s="43"/>
      <c r="AC89" s="43"/>
      <c r="AD89" s="43"/>
    </row>
    <row r="90" spans="1:30" ht="12.75" hidden="1" customHeight="1">
      <c r="A90" s="56">
        <f t="shared" si="2"/>
        <v>13</v>
      </c>
      <c r="B90" s="110"/>
      <c r="C90" s="58"/>
      <c r="D90" s="58"/>
      <c r="E90" s="58"/>
      <c r="F90" s="58"/>
      <c r="G90" s="58"/>
      <c r="H90" s="58"/>
      <c r="I90" s="60"/>
      <c r="J90" s="111"/>
      <c r="K90" s="81"/>
      <c r="L90" s="81"/>
      <c r="M90" s="82"/>
      <c r="N90" s="82"/>
      <c r="O90" s="78"/>
      <c r="P90" s="78"/>
      <c r="Q90" s="78" t="s">
        <v>1585</v>
      </c>
      <c r="R90" s="78" t="s">
        <v>1586</v>
      </c>
      <c r="S90" s="62">
        <v>9999</v>
      </c>
      <c r="T90" s="58">
        <f>(J90+K90+L90)+IF((VLOOKUP(Q90,MogulsDD!$A$1:$C$2000,3,FALSE)*(M90+O90)/2)&gt;3.75,3.75,VLOOKUP(Q90,MogulsDD!$A$1:$C$2000,3,FALSE)*(M90+O90)/2)+IF((VLOOKUP(R90,MogulsDD!$A$1:$C$2000,3,FALSE)*(N90+P90)/2)&gt;3.75,3.75,VLOOKUP(R90,MogulsDD!$A$1:$C$2000,3,FALSE)*(N90+P90)/2)+IF((18-12*S90/$J$5)&gt;7.5,7.5,IF((18-12*S90/$J$5)&lt;0,0,(18-12*S90/$J$5)))</f>
        <v>0</v>
      </c>
      <c r="U90" s="43"/>
      <c r="V90" s="43"/>
      <c r="W90" s="43"/>
      <c r="X90" s="43"/>
      <c r="Y90" s="43"/>
      <c r="Z90" s="43"/>
      <c r="AA90" s="43"/>
      <c r="AB90" s="43"/>
      <c r="AC90" s="43"/>
      <c r="AD90" s="43"/>
    </row>
    <row r="91" spans="1:30" ht="12.75" hidden="1" customHeight="1">
      <c r="A91" s="56">
        <f t="shared" si="2"/>
        <v>13</v>
      </c>
      <c r="B91" s="110"/>
      <c r="C91" s="58"/>
      <c r="D91" s="58"/>
      <c r="E91" s="58"/>
      <c r="F91" s="58"/>
      <c r="G91" s="58"/>
      <c r="H91" s="58"/>
      <c r="I91" s="60"/>
      <c r="J91" s="111"/>
      <c r="K91" s="81"/>
      <c r="L91" s="81"/>
      <c r="M91" s="82"/>
      <c r="N91" s="82"/>
      <c r="O91" s="78"/>
      <c r="P91" s="78"/>
      <c r="Q91" s="78" t="s">
        <v>1587</v>
      </c>
      <c r="R91" s="78" t="s">
        <v>1588</v>
      </c>
      <c r="S91" s="62">
        <v>9999</v>
      </c>
      <c r="T91" s="58">
        <f>(J91+K91+L91)+IF((VLOOKUP(Q91,MogulsDD!$A$1:$C$2000,3,FALSE)*(M91+O91)/2)&gt;3.75,3.75,VLOOKUP(Q91,MogulsDD!$A$1:$C$2000,3,FALSE)*(M91+O91)/2)+IF((VLOOKUP(R91,MogulsDD!$A$1:$C$2000,3,FALSE)*(N91+P91)/2)&gt;3.75,3.75,VLOOKUP(R91,MogulsDD!$A$1:$C$2000,3,FALSE)*(N91+P91)/2)+IF((18-12*S91/$J$5)&gt;7.5,7.5,IF((18-12*S91/$J$5)&lt;0,0,(18-12*S91/$J$5)))</f>
        <v>0</v>
      </c>
      <c r="U91" s="43"/>
      <c r="V91" s="43"/>
      <c r="W91" s="43"/>
      <c r="X91" s="43"/>
      <c r="Y91" s="43"/>
      <c r="Z91" s="43"/>
      <c r="AA91" s="43"/>
      <c r="AB91" s="43"/>
      <c r="AC91" s="43"/>
      <c r="AD91" s="43"/>
    </row>
    <row r="92" spans="1:30" ht="12.75" hidden="1" customHeight="1">
      <c r="A92" s="56">
        <f t="shared" si="2"/>
        <v>13</v>
      </c>
      <c r="B92" s="110"/>
      <c r="C92" s="58"/>
      <c r="D92" s="58"/>
      <c r="E92" s="58"/>
      <c r="F92" s="58"/>
      <c r="G92" s="58"/>
      <c r="H92" s="58"/>
      <c r="I92" s="60"/>
      <c r="J92" s="111"/>
      <c r="K92" s="81"/>
      <c r="L92" s="81"/>
      <c r="M92" s="82"/>
      <c r="N92" s="82"/>
      <c r="O92" s="78"/>
      <c r="P92" s="78"/>
      <c r="Q92" s="78" t="s">
        <v>1589</v>
      </c>
      <c r="R92" s="78" t="s">
        <v>1590</v>
      </c>
      <c r="S92" s="62">
        <v>9999</v>
      </c>
      <c r="T92" s="58">
        <f>(J92+K92+L92)+IF((VLOOKUP(Q92,MogulsDD!$A$1:$C$2000,3,FALSE)*(M92+O92)/2)&gt;3.75,3.75,VLOOKUP(Q92,MogulsDD!$A$1:$C$2000,3,FALSE)*(M92+O92)/2)+IF((VLOOKUP(R92,MogulsDD!$A$1:$C$2000,3,FALSE)*(N92+P92)/2)&gt;3.75,3.75,VLOOKUP(R92,MogulsDD!$A$1:$C$2000,3,FALSE)*(N92+P92)/2)+IF((18-12*S92/$J$5)&gt;7.5,7.5,IF((18-12*S92/$J$5)&lt;0,0,(18-12*S92/$J$5)))</f>
        <v>0</v>
      </c>
      <c r="U92" s="43"/>
      <c r="V92" s="43"/>
      <c r="W92" s="43"/>
      <c r="X92" s="43"/>
      <c r="Y92" s="43"/>
      <c r="Z92" s="43"/>
      <c r="AA92" s="43"/>
      <c r="AB92" s="43"/>
      <c r="AC92" s="43"/>
      <c r="AD92" s="43"/>
    </row>
    <row r="93" spans="1:30" ht="12.75" hidden="1" customHeight="1">
      <c r="A93" s="56">
        <f t="shared" si="2"/>
        <v>13</v>
      </c>
      <c r="B93" s="110"/>
      <c r="C93" s="58"/>
      <c r="D93" s="58"/>
      <c r="E93" s="58"/>
      <c r="F93" s="58"/>
      <c r="G93" s="58"/>
      <c r="H93" s="58"/>
      <c r="I93" s="60"/>
      <c r="J93" s="111"/>
      <c r="K93" s="81"/>
      <c r="L93" s="81"/>
      <c r="M93" s="82"/>
      <c r="N93" s="82"/>
      <c r="O93" s="78"/>
      <c r="P93" s="78"/>
      <c r="Q93" s="78" t="s">
        <v>1591</v>
      </c>
      <c r="R93" s="78" t="s">
        <v>1592</v>
      </c>
      <c r="S93" s="62">
        <v>9999</v>
      </c>
      <c r="T93" s="58">
        <f>(J93+K93+L93)+IF((VLOOKUP(Q93,MogulsDD!$A$1:$C$2000,3,FALSE)*(M93+O93)/2)&gt;3.75,3.75,VLOOKUP(Q93,MogulsDD!$A$1:$C$2000,3,FALSE)*(M93+O93)/2)+IF((VLOOKUP(R93,MogulsDD!$A$1:$C$2000,3,FALSE)*(N93+P93)/2)&gt;3.75,3.75,VLOOKUP(R93,MogulsDD!$A$1:$C$2000,3,FALSE)*(N93+P93)/2)+IF((18-12*S93/$J$5)&gt;7.5,7.5,IF((18-12*S93/$J$5)&lt;0,0,(18-12*S93/$J$5)))</f>
        <v>0</v>
      </c>
      <c r="U93" s="43"/>
      <c r="V93" s="43"/>
      <c r="W93" s="43"/>
      <c r="X93" s="43"/>
      <c r="Y93" s="43"/>
      <c r="Z93" s="43"/>
      <c r="AA93" s="43"/>
      <c r="AB93" s="43"/>
      <c r="AC93" s="43"/>
      <c r="AD93" s="43"/>
    </row>
    <row r="94" spans="1:30" ht="12.75" hidden="1" customHeight="1">
      <c r="A94" s="56">
        <f t="shared" si="2"/>
        <v>13</v>
      </c>
      <c r="B94" s="110"/>
      <c r="C94" s="58"/>
      <c r="D94" s="58"/>
      <c r="E94" s="58"/>
      <c r="F94" s="58"/>
      <c r="G94" s="58"/>
      <c r="H94" s="58"/>
      <c r="I94" s="60"/>
      <c r="J94" s="111"/>
      <c r="K94" s="81"/>
      <c r="L94" s="81"/>
      <c r="M94" s="82"/>
      <c r="N94" s="82"/>
      <c r="O94" s="78"/>
      <c r="P94" s="78"/>
      <c r="Q94" s="78" t="s">
        <v>1593</v>
      </c>
      <c r="R94" s="78" t="s">
        <v>1594</v>
      </c>
      <c r="S94" s="62">
        <v>9999</v>
      </c>
      <c r="T94" s="58">
        <f>(J94+K94+L94)+IF((VLOOKUP(Q94,MogulsDD!$A$1:$C$2000,3,FALSE)*(M94+O94)/2)&gt;3.75,3.75,VLOOKUP(Q94,MogulsDD!$A$1:$C$2000,3,FALSE)*(M94+O94)/2)+IF((VLOOKUP(R94,MogulsDD!$A$1:$C$2000,3,FALSE)*(N94+P94)/2)&gt;3.75,3.75,VLOOKUP(R94,MogulsDD!$A$1:$C$2000,3,FALSE)*(N94+P94)/2)+IF((18-12*S94/$J$5)&gt;7.5,7.5,IF((18-12*S94/$J$5)&lt;0,0,(18-12*S94/$J$5)))</f>
        <v>0</v>
      </c>
      <c r="U94" s="43"/>
      <c r="V94" s="43"/>
      <c r="W94" s="43"/>
      <c r="X94" s="43"/>
      <c r="Y94" s="43"/>
      <c r="Z94" s="43"/>
      <c r="AA94" s="43"/>
      <c r="AB94" s="43"/>
      <c r="AC94" s="43"/>
      <c r="AD94" s="43"/>
    </row>
    <row r="95" spans="1:30" ht="12.75" hidden="1" customHeight="1">
      <c r="A95" s="56">
        <f t="shared" si="2"/>
        <v>13</v>
      </c>
      <c r="B95" s="110"/>
      <c r="C95" s="58"/>
      <c r="D95" s="58"/>
      <c r="E95" s="58"/>
      <c r="F95" s="58"/>
      <c r="G95" s="58"/>
      <c r="H95" s="58"/>
      <c r="I95" s="60"/>
      <c r="J95" s="111"/>
      <c r="K95" s="81"/>
      <c r="L95" s="81"/>
      <c r="M95" s="82"/>
      <c r="N95" s="82"/>
      <c r="O95" s="78"/>
      <c r="P95" s="78"/>
      <c r="Q95" s="78" t="s">
        <v>1595</v>
      </c>
      <c r="R95" s="78" t="s">
        <v>1596</v>
      </c>
      <c r="S95" s="62">
        <v>9999</v>
      </c>
      <c r="T95" s="58">
        <f>(J95+K95+L95)+IF((VLOOKUP(Q95,MogulsDD!$A$1:$C$2000,3,FALSE)*(M95+O95)/2)&gt;3.75,3.75,VLOOKUP(Q95,MogulsDD!$A$1:$C$2000,3,FALSE)*(M95+O95)/2)+IF((VLOOKUP(R95,MogulsDD!$A$1:$C$2000,3,FALSE)*(N95+P95)/2)&gt;3.75,3.75,VLOOKUP(R95,MogulsDD!$A$1:$C$2000,3,FALSE)*(N95+P95)/2)+IF((18-12*S95/$J$5)&gt;7.5,7.5,IF((18-12*S95/$J$5)&lt;0,0,(18-12*S95/$J$5)))</f>
        <v>0</v>
      </c>
      <c r="U95" s="43"/>
      <c r="V95" s="43"/>
      <c r="W95" s="43"/>
      <c r="X95" s="43"/>
      <c r="Y95" s="43"/>
      <c r="Z95" s="43"/>
      <c r="AA95" s="43"/>
      <c r="AB95" s="43"/>
      <c r="AC95" s="43"/>
      <c r="AD95" s="43"/>
    </row>
    <row r="96" spans="1:30" ht="12.75" hidden="1" customHeight="1">
      <c r="A96" s="56">
        <f t="shared" si="2"/>
        <v>13</v>
      </c>
      <c r="B96" s="110"/>
      <c r="C96" s="58"/>
      <c r="D96" s="58"/>
      <c r="E96" s="58"/>
      <c r="F96" s="58"/>
      <c r="G96" s="58"/>
      <c r="H96" s="58"/>
      <c r="I96" s="60"/>
      <c r="J96" s="111"/>
      <c r="K96" s="81"/>
      <c r="L96" s="81"/>
      <c r="M96" s="82"/>
      <c r="N96" s="82"/>
      <c r="O96" s="78"/>
      <c r="P96" s="78"/>
      <c r="Q96" s="78" t="s">
        <v>1597</v>
      </c>
      <c r="R96" s="78" t="s">
        <v>1598</v>
      </c>
      <c r="S96" s="62">
        <v>9999</v>
      </c>
      <c r="T96" s="58">
        <f>(J96+K96+L96)+IF((VLOOKUP(Q96,MogulsDD!$A$1:$C$2000,3,FALSE)*(M96+O96)/2)&gt;3.75,3.75,VLOOKUP(Q96,MogulsDD!$A$1:$C$2000,3,FALSE)*(M96+O96)/2)+IF((VLOOKUP(R96,MogulsDD!$A$1:$C$2000,3,FALSE)*(N96+P96)/2)&gt;3.75,3.75,VLOOKUP(R96,MogulsDD!$A$1:$C$2000,3,FALSE)*(N96+P96)/2)+IF((18-12*S96/$J$5)&gt;7.5,7.5,IF((18-12*S96/$J$5)&lt;0,0,(18-12*S96/$J$5)))</f>
        <v>0</v>
      </c>
      <c r="U96" s="43"/>
      <c r="V96" s="43"/>
      <c r="W96" s="43"/>
      <c r="X96" s="43"/>
      <c r="Y96" s="43"/>
      <c r="Z96" s="43"/>
      <c r="AA96" s="43"/>
      <c r="AB96" s="43"/>
      <c r="AC96" s="43"/>
      <c r="AD96" s="43"/>
    </row>
    <row r="97" spans="1:30" ht="12.75" hidden="1" customHeight="1">
      <c r="A97" s="56">
        <f t="shared" si="2"/>
        <v>13</v>
      </c>
      <c r="B97" s="110"/>
      <c r="C97" s="58"/>
      <c r="D97" s="58"/>
      <c r="E97" s="58"/>
      <c r="F97" s="58"/>
      <c r="G97" s="58"/>
      <c r="H97" s="58"/>
      <c r="I97" s="60"/>
      <c r="J97" s="111"/>
      <c r="K97" s="81"/>
      <c r="L97" s="81"/>
      <c r="M97" s="82"/>
      <c r="N97" s="82"/>
      <c r="O97" s="78"/>
      <c r="P97" s="78"/>
      <c r="Q97" s="78" t="s">
        <v>1599</v>
      </c>
      <c r="R97" s="78" t="s">
        <v>1600</v>
      </c>
      <c r="S97" s="62">
        <v>9999</v>
      </c>
      <c r="T97" s="58">
        <f>(J97+K97+L97)+IF((VLOOKUP(Q97,MogulsDD!$A$1:$C$2000,3,FALSE)*(M97+O97)/2)&gt;3.75,3.75,VLOOKUP(Q97,MogulsDD!$A$1:$C$2000,3,FALSE)*(M97+O97)/2)+IF((VLOOKUP(R97,MogulsDD!$A$1:$C$2000,3,FALSE)*(N97+P97)/2)&gt;3.75,3.75,VLOOKUP(R97,MogulsDD!$A$1:$C$2000,3,FALSE)*(N97+P97)/2)+IF((18-12*S97/$J$5)&gt;7.5,7.5,IF((18-12*S97/$J$5)&lt;0,0,(18-12*S97/$J$5)))</f>
        <v>0</v>
      </c>
      <c r="U97" s="43"/>
      <c r="V97" s="43"/>
      <c r="W97" s="43"/>
      <c r="X97" s="43"/>
      <c r="Y97" s="43"/>
      <c r="Z97" s="43"/>
      <c r="AA97" s="43"/>
      <c r="AB97" s="43"/>
      <c r="AC97" s="43"/>
      <c r="AD97" s="43"/>
    </row>
    <row r="98" spans="1:30" ht="12.75" hidden="1" customHeight="1">
      <c r="A98" s="56">
        <f t="shared" si="2"/>
        <v>13</v>
      </c>
      <c r="B98" s="110"/>
      <c r="C98" s="58"/>
      <c r="D98" s="58"/>
      <c r="E98" s="58"/>
      <c r="F98" s="58"/>
      <c r="G98" s="58"/>
      <c r="H98" s="58"/>
      <c r="I98" s="60"/>
      <c r="J98" s="111"/>
      <c r="K98" s="81"/>
      <c r="L98" s="81"/>
      <c r="M98" s="82"/>
      <c r="N98" s="82"/>
      <c r="O98" s="78"/>
      <c r="P98" s="78"/>
      <c r="Q98" s="78" t="s">
        <v>1601</v>
      </c>
      <c r="R98" s="78" t="s">
        <v>1602</v>
      </c>
      <c r="S98" s="62">
        <v>9999</v>
      </c>
      <c r="T98" s="58">
        <f>(J98+K98+L98)+IF((VLOOKUP(Q98,MogulsDD!$A$1:$C$2000,3,FALSE)*(M98+O98)/2)&gt;3.75,3.75,VLOOKUP(Q98,MogulsDD!$A$1:$C$2000,3,FALSE)*(M98+O98)/2)+IF((VLOOKUP(R98,MogulsDD!$A$1:$C$2000,3,FALSE)*(N98+P98)/2)&gt;3.75,3.75,VLOOKUP(R98,MogulsDD!$A$1:$C$2000,3,FALSE)*(N98+P98)/2)+IF((18-12*S98/$J$5)&gt;7.5,7.5,IF((18-12*S98/$J$5)&lt;0,0,(18-12*S98/$J$5)))</f>
        <v>0</v>
      </c>
      <c r="U98" s="43"/>
      <c r="V98" s="43"/>
      <c r="W98" s="43"/>
      <c r="X98" s="43"/>
      <c r="Y98" s="43"/>
      <c r="Z98" s="43"/>
      <c r="AA98" s="43"/>
      <c r="AB98" s="43"/>
      <c r="AC98" s="43"/>
      <c r="AD98" s="43"/>
    </row>
    <row r="99" spans="1:30" ht="12.75" hidden="1" customHeight="1">
      <c r="A99" s="56">
        <f t="shared" si="2"/>
        <v>13</v>
      </c>
      <c r="B99" s="110"/>
      <c r="C99" s="58"/>
      <c r="D99" s="58"/>
      <c r="E99" s="58"/>
      <c r="F99" s="58"/>
      <c r="G99" s="58"/>
      <c r="H99" s="58"/>
      <c r="I99" s="60"/>
      <c r="J99" s="111"/>
      <c r="K99" s="81"/>
      <c r="L99" s="81"/>
      <c r="M99" s="82"/>
      <c r="N99" s="82"/>
      <c r="O99" s="78"/>
      <c r="P99" s="78"/>
      <c r="Q99" s="78" t="s">
        <v>1603</v>
      </c>
      <c r="R99" s="78" t="s">
        <v>1604</v>
      </c>
      <c r="S99" s="62">
        <v>9999</v>
      </c>
      <c r="T99" s="58">
        <f>(J99+K99+L99)+IF((VLOOKUP(Q99,MogulsDD!$A$1:$C$2000,3,FALSE)*(M99+O99)/2)&gt;3.75,3.75,VLOOKUP(Q99,MogulsDD!$A$1:$C$2000,3,FALSE)*(M99+O99)/2)+IF((VLOOKUP(R99,MogulsDD!$A$1:$C$2000,3,FALSE)*(N99+P99)/2)&gt;3.75,3.75,VLOOKUP(R99,MogulsDD!$A$1:$C$2000,3,FALSE)*(N99+P99)/2)+IF((18-12*S99/$J$5)&gt;7.5,7.5,IF((18-12*S99/$J$5)&lt;0,0,(18-12*S99/$J$5)))</f>
        <v>0</v>
      </c>
      <c r="U99" s="43"/>
      <c r="V99" s="43"/>
      <c r="W99" s="43"/>
      <c r="X99" s="43"/>
      <c r="Y99" s="43"/>
      <c r="Z99" s="43"/>
      <c r="AA99" s="43"/>
      <c r="AB99" s="43"/>
      <c r="AC99" s="43"/>
      <c r="AD99" s="43"/>
    </row>
    <row r="100" spans="1:30" ht="12.75" hidden="1" customHeight="1">
      <c r="A100" s="56">
        <f t="shared" si="2"/>
        <v>13</v>
      </c>
      <c r="B100" s="110"/>
      <c r="C100" s="58"/>
      <c r="D100" s="58"/>
      <c r="E100" s="58"/>
      <c r="F100" s="58"/>
      <c r="G100" s="58"/>
      <c r="H100" s="58"/>
      <c r="I100" s="60"/>
      <c r="J100" s="111"/>
      <c r="K100" s="81"/>
      <c r="L100" s="81"/>
      <c r="M100" s="82"/>
      <c r="N100" s="82"/>
      <c r="O100" s="78"/>
      <c r="P100" s="78"/>
      <c r="Q100" s="78" t="s">
        <v>1605</v>
      </c>
      <c r="R100" s="78" t="s">
        <v>1606</v>
      </c>
      <c r="S100" s="62">
        <v>9999</v>
      </c>
      <c r="T100" s="58">
        <f>(J100+K100+L100)+IF((VLOOKUP(Q100,MogulsDD!$A$1:$C$2000,3,FALSE)*(M100+O100)/2)&gt;3.75,3.75,VLOOKUP(Q100,MogulsDD!$A$1:$C$2000,3,FALSE)*(M100+O100)/2)+IF((VLOOKUP(R100,MogulsDD!$A$1:$C$2000,3,FALSE)*(N100+P100)/2)&gt;3.75,3.75,VLOOKUP(R100,MogulsDD!$A$1:$C$2000,3,FALSE)*(N100+P100)/2)+IF((18-12*S100/$J$5)&gt;7.5,7.5,IF((18-12*S100/$J$5)&lt;0,0,(18-12*S100/$J$5)))</f>
        <v>0</v>
      </c>
      <c r="U100" s="43"/>
      <c r="V100" s="43"/>
      <c r="W100" s="43"/>
      <c r="X100" s="43"/>
      <c r="Y100" s="43"/>
      <c r="Z100" s="43"/>
      <c r="AA100" s="43"/>
      <c r="AB100" s="43"/>
      <c r="AC100" s="43"/>
      <c r="AD100" s="43"/>
    </row>
    <row r="101" spans="1:30" ht="12.75" hidden="1" customHeight="1">
      <c r="A101" s="56">
        <f t="shared" si="2"/>
        <v>13</v>
      </c>
      <c r="B101" s="110"/>
      <c r="C101" s="58"/>
      <c r="D101" s="58"/>
      <c r="E101" s="58"/>
      <c r="F101" s="58"/>
      <c r="G101" s="58"/>
      <c r="H101" s="58"/>
      <c r="I101" s="60"/>
      <c r="J101" s="111"/>
      <c r="K101" s="81"/>
      <c r="L101" s="81"/>
      <c r="M101" s="82"/>
      <c r="N101" s="82"/>
      <c r="O101" s="78"/>
      <c r="P101" s="78"/>
      <c r="Q101" s="78" t="s">
        <v>1607</v>
      </c>
      <c r="R101" s="78" t="s">
        <v>1608</v>
      </c>
      <c r="S101" s="62">
        <v>9999</v>
      </c>
      <c r="T101" s="58">
        <f>(J101+K101+L101)+IF((VLOOKUP(Q101,MogulsDD!$A$1:$C$2000,3,FALSE)*(M101+O101)/2)&gt;3.75,3.75,VLOOKUP(Q101,MogulsDD!$A$1:$C$2000,3,FALSE)*(M101+O101)/2)+IF((VLOOKUP(R101,MogulsDD!$A$1:$C$2000,3,FALSE)*(N101+P101)/2)&gt;3.75,3.75,VLOOKUP(R101,MogulsDD!$A$1:$C$2000,3,FALSE)*(N101+P101)/2)+IF((18-12*S101/$J$5)&gt;7.5,7.5,IF((18-12*S101/$J$5)&lt;0,0,(18-12*S101/$J$5)))</f>
        <v>0</v>
      </c>
      <c r="U101" s="43"/>
      <c r="V101" s="43"/>
      <c r="W101" s="43"/>
      <c r="X101" s="43"/>
      <c r="Y101" s="43"/>
      <c r="Z101" s="43"/>
      <c r="AA101" s="43"/>
      <c r="AB101" s="43"/>
      <c r="AC101" s="43"/>
      <c r="AD101" s="43"/>
    </row>
    <row r="102" spans="1:30" ht="12.75" hidden="1" customHeight="1">
      <c r="A102" s="56">
        <f t="shared" si="2"/>
        <v>13</v>
      </c>
      <c r="B102" s="110"/>
      <c r="C102" s="58"/>
      <c r="D102" s="58"/>
      <c r="E102" s="58"/>
      <c r="F102" s="58"/>
      <c r="G102" s="58"/>
      <c r="H102" s="58"/>
      <c r="I102" s="60"/>
      <c r="J102" s="111"/>
      <c r="K102" s="81"/>
      <c r="L102" s="81"/>
      <c r="M102" s="82"/>
      <c r="N102" s="82"/>
      <c r="O102" s="78"/>
      <c r="P102" s="78"/>
      <c r="Q102" s="78" t="s">
        <v>1609</v>
      </c>
      <c r="R102" s="78" t="s">
        <v>1610</v>
      </c>
      <c r="S102" s="62">
        <v>9999</v>
      </c>
      <c r="T102" s="58">
        <f>(J102+K102+L102)+IF((VLOOKUP(Q102,MogulsDD!$A$1:$C$2000,3,FALSE)*(M102+O102)/2)&gt;3.75,3.75,VLOOKUP(Q102,MogulsDD!$A$1:$C$2000,3,FALSE)*(M102+O102)/2)+IF((VLOOKUP(R102,MogulsDD!$A$1:$C$2000,3,FALSE)*(N102+P102)/2)&gt;3.75,3.75,VLOOKUP(R102,MogulsDD!$A$1:$C$2000,3,FALSE)*(N102+P102)/2)+IF((18-12*S102/$J$5)&gt;7.5,7.5,IF((18-12*S102/$J$5)&lt;0,0,(18-12*S102/$J$5)))</f>
        <v>0</v>
      </c>
      <c r="U102" s="43"/>
      <c r="V102" s="43"/>
      <c r="W102" s="43"/>
      <c r="X102" s="43"/>
      <c r="Y102" s="43"/>
      <c r="Z102" s="43"/>
      <c r="AA102" s="43"/>
      <c r="AB102" s="43"/>
      <c r="AC102" s="43"/>
      <c r="AD102" s="43"/>
    </row>
    <row r="103" spans="1:30" ht="12.75" hidden="1" customHeight="1">
      <c r="A103" s="56">
        <f t="shared" si="2"/>
        <v>13</v>
      </c>
      <c r="B103" s="110"/>
      <c r="C103" s="58"/>
      <c r="D103" s="58"/>
      <c r="E103" s="58"/>
      <c r="F103" s="58"/>
      <c r="G103" s="58"/>
      <c r="H103" s="58"/>
      <c r="I103" s="60"/>
      <c r="J103" s="111"/>
      <c r="K103" s="81"/>
      <c r="L103" s="81"/>
      <c r="M103" s="82"/>
      <c r="N103" s="82"/>
      <c r="O103" s="78"/>
      <c r="P103" s="78"/>
      <c r="Q103" s="78" t="s">
        <v>1611</v>
      </c>
      <c r="R103" s="78" t="s">
        <v>1612</v>
      </c>
      <c r="S103" s="62">
        <v>9999</v>
      </c>
      <c r="T103" s="58">
        <f>(J103+K103+L103)+IF((VLOOKUP(Q103,MogulsDD!$A$1:$C$2000,3,FALSE)*(M103+O103)/2)&gt;3.75,3.75,VLOOKUP(Q103,MogulsDD!$A$1:$C$2000,3,FALSE)*(M103+O103)/2)+IF((VLOOKUP(R103,MogulsDD!$A$1:$C$2000,3,FALSE)*(N103+P103)/2)&gt;3.75,3.75,VLOOKUP(R103,MogulsDD!$A$1:$C$2000,3,FALSE)*(N103+P103)/2)+IF((18-12*S103/$J$5)&gt;7.5,7.5,IF((18-12*S103/$J$5)&lt;0,0,(18-12*S103/$J$5)))</f>
        <v>0</v>
      </c>
      <c r="U103" s="43"/>
      <c r="V103" s="43"/>
      <c r="W103" s="43"/>
      <c r="X103" s="43"/>
      <c r="Y103" s="43"/>
      <c r="Z103" s="43"/>
      <c r="AA103" s="43"/>
      <c r="AB103" s="43"/>
      <c r="AC103" s="43"/>
      <c r="AD103" s="43"/>
    </row>
    <row r="104" spans="1:30" ht="12.75" hidden="1" customHeight="1">
      <c r="A104" s="56">
        <f t="shared" si="2"/>
        <v>13</v>
      </c>
      <c r="B104" s="110"/>
      <c r="C104" s="58"/>
      <c r="D104" s="58"/>
      <c r="E104" s="58"/>
      <c r="F104" s="58"/>
      <c r="G104" s="58"/>
      <c r="H104" s="58"/>
      <c r="I104" s="60"/>
      <c r="J104" s="111"/>
      <c r="K104" s="81"/>
      <c r="L104" s="81"/>
      <c r="M104" s="82"/>
      <c r="N104" s="82"/>
      <c r="O104" s="78"/>
      <c r="P104" s="78"/>
      <c r="Q104" s="78" t="s">
        <v>1613</v>
      </c>
      <c r="R104" s="78" t="s">
        <v>1614</v>
      </c>
      <c r="S104" s="62">
        <v>9999</v>
      </c>
      <c r="T104" s="58">
        <f>(J104+K104+L104)+IF((VLOOKUP(Q104,MogulsDD!$A$1:$C$2000,3,FALSE)*(M104+O104)/2)&gt;3.75,3.75,VLOOKUP(Q104,MogulsDD!$A$1:$C$2000,3,FALSE)*(M104+O104)/2)+IF((VLOOKUP(R104,MogulsDD!$A$1:$C$2000,3,FALSE)*(N104+P104)/2)&gt;3.75,3.75,VLOOKUP(R104,MogulsDD!$A$1:$C$2000,3,FALSE)*(N104+P104)/2)+IF((18-12*S104/$J$5)&gt;7.5,7.5,IF((18-12*S104/$J$5)&lt;0,0,(18-12*S104/$J$5)))</f>
        <v>0</v>
      </c>
      <c r="U104" s="43"/>
      <c r="V104" s="43"/>
      <c r="W104" s="43"/>
      <c r="X104" s="43"/>
      <c r="Y104" s="43"/>
      <c r="Z104" s="43"/>
      <c r="AA104" s="43"/>
      <c r="AB104" s="43"/>
      <c r="AC104" s="43"/>
      <c r="AD104" s="43"/>
    </row>
    <row r="105" spans="1:30" ht="12.75" hidden="1" customHeight="1">
      <c r="A105" s="56">
        <f t="shared" ref="A105:A140" si="3">RANK(T105,$T$41:$T$140,0)</f>
        <v>13</v>
      </c>
      <c r="B105" s="110"/>
      <c r="C105" s="58"/>
      <c r="D105" s="58"/>
      <c r="E105" s="58"/>
      <c r="F105" s="58"/>
      <c r="G105" s="58"/>
      <c r="H105" s="58"/>
      <c r="I105" s="60"/>
      <c r="J105" s="111"/>
      <c r="K105" s="81"/>
      <c r="L105" s="81"/>
      <c r="M105" s="82"/>
      <c r="N105" s="82"/>
      <c r="O105" s="78"/>
      <c r="P105" s="78"/>
      <c r="Q105" s="78" t="s">
        <v>1615</v>
      </c>
      <c r="R105" s="78" t="s">
        <v>1616</v>
      </c>
      <c r="S105" s="62">
        <v>9999</v>
      </c>
      <c r="T105" s="58">
        <f>(J105+K105+L105)+IF((VLOOKUP(Q105,MogulsDD!$A$1:$C$2000,3,FALSE)*(M105+O105)/2)&gt;3.75,3.75,VLOOKUP(Q105,MogulsDD!$A$1:$C$2000,3,FALSE)*(M105+O105)/2)+IF((VLOOKUP(R105,MogulsDD!$A$1:$C$2000,3,FALSE)*(N105+P105)/2)&gt;3.75,3.75,VLOOKUP(R105,MogulsDD!$A$1:$C$2000,3,FALSE)*(N105+P105)/2)+IF((18-12*S105/$J$5)&gt;7.5,7.5,IF((18-12*S105/$J$5)&lt;0,0,(18-12*S105/$J$5)))</f>
        <v>0</v>
      </c>
      <c r="U105" s="43"/>
      <c r="V105" s="43"/>
      <c r="W105" s="43"/>
      <c r="X105" s="43"/>
      <c r="Y105" s="43"/>
      <c r="Z105" s="43"/>
      <c r="AA105" s="43"/>
      <c r="AB105" s="43"/>
      <c r="AC105" s="43"/>
      <c r="AD105" s="43"/>
    </row>
    <row r="106" spans="1:30" ht="12.75" hidden="1" customHeight="1">
      <c r="A106" s="56">
        <f t="shared" si="3"/>
        <v>13</v>
      </c>
      <c r="B106" s="110"/>
      <c r="C106" s="58"/>
      <c r="D106" s="58"/>
      <c r="E106" s="58"/>
      <c r="F106" s="58"/>
      <c r="G106" s="58"/>
      <c r="H106" s="58"/>
      <c r="I106" s="60"/>
      <c r="J106" s="111"/>
      <c r="K106" s="81"/>
      <c r="L106" s="81"/>
      <c r="M106" s="82"/>
      <c r="N106" s="82"/>
      <c r="O106" s="78"/>
      <c r="P106" s="78"/>
      <c r="Q106" s="78" t="s">
        <v>1617</v>
      </c>
      <c r="R106" s="78" t="s">
        <v>1618</v>
      </c>
      <c r="S106" s="62">
        <v>9999</v>
      </c>
      <c r="T106" s="58">
        <f>(J106+K106+L106)+IF((VLOOKUP(Q106,MogulsDD!$A$1:$C$2000,3,FALSE)*(M106+O106)/2)&gt;3.75,3.75,VLOOKUP(Q106,MogulsDD!$A$1:$C$2000,3,FALSE)*(M106+O106)/2)+IF((VLOOKUP(R106,MogulsDD!$A$1:$C$2000,3,FALSE)*(N106+P106)/2)&gt;3.75,3.75,VLOOKUP(R106,MogulsDD!$A$1:$C$2000,3,FALSE)*(N106+P106)/2)+IF((18-12*S106/$J$5)&gt;7.5,7.5,IF((18-12*S106/$J$5)&lt;0,0,(18-12*S106/$J$5)))</f>
        <v>0</v>
      </c>
      <c r="U106" s="43"/>
      <c r="V106" s="43"/>
      <c r="W106" s="43"/>
      <c r="X106" s="43"/>
      <c r="Y106" s="43"/>
      <c r="Z106" s="43"/>
      <c r="AA106" s="43"/>
      <c r="AB106" s="43"/>
      <c r="AC106" s="43"/>
      <c r="AD106" s="43"/>
    </row>
    <row r="107" spans="1:30" ht="12.75" hidden="1" customHeight="1">
      <c r="A107" s="56">
        <f t="shared" si="3"/>
        <v>13</v>
      </c>
      <c r="B107" s="110"/>
      <c r="C107" s="58"/>
      <c r="D107" s="58"/>
      <c r="E107" s="58"/>
      <c r="F107" s="58"/>
      <c r="G107" s="58"/>
      <c r="H107" s="58"/>
      <c r="I107" s="60"/>
      <c r="J107" s="111"/>
      <c r="K107" s="81"/>
      <c r="L107" s="81"/>
      <c r="M107" s="82"/>
      <c r="N107" s="82"/>
      <c r="O107" s="78"/>
      <c r="P107" s="78"/>
      <c r="Q107" s="78" t="s">
        <v>1619</v>
      </c>
      <c r="R107" s="78" t="s">
        <v>1620</v>
      </c>
      <c r="S107" s="62">
        <v>9999</v>
      </c>
      <c r="T107" s="58">
        <f>(J107+K107+L107)+IF((VLOOKUP(Q107,MogulsDD!$A$1:$C$2000,3,FALSE)*(M107+O107)/2)&gt;3.75,3.75,VLOOKUP(Q107,MogulsDD!$A$1:$C$2000,3,FALSE)*(M107+O107)/2)+IF((VLOOKUP(R107,MogulsDD!$A$1:$C$2000,3,FALSE)*(N107+P107)/2)&gt;3.75,3.75,VLOOKUP(R107,MogulsDD!$A$1:$C$2000,3,FALSE)*(N107+P107)/2)+IF((18-12*S107/$J$5)&gt;7.5,7.5,IF((18-12*S107/$J$5)&lt;0,0,(18-12*S107/$J$5)))</f>
        <v>0</v>
      </c>
      <c r="U107" s="43"/>
      <c r="V107" s="43"/>
      <c r="W107" s="43"/>
      <c r="X107" s="43"/>
      <c r="Y107" s="43"/>
      <c r="Z107" s="43"/>
      <c r="AA107" s="43"/>
      <c r="AB107" s="43"/>
      <c r="AC107" s="43"/>
      <c r="AD107" s="43"/>
    </row>
    <row r="108" spans="1:30" ht="12.75" hidden="1" customHeight="1">
      <c r="A108" s="56">
        <f t="shared" si="3"/>
        <v>13</v>
      </c>
      <c r="B108" s="110"/>
      <c r="C108" s="58"/>
      <c r="D108" s="58"/>
      <c r="E108" s="58"/>
      <c r="F108" s="58"/>
      <c r="G108" s="58"/>
      <c r="H108" s="58"/>
      <c r="I108" s="60"/>
      <c r="J108" s="111"/>
      <c r="K108" s="81"/>
      <c r="L108" s="81"/>
      <c r="M108" s="82"/>
      <c r="N108" s="82"/>
      <c r="O108" s="78"/>
      <c r="P108" s="78"/>
      <c r="Q108" s="78" t="s">
        <v>1621</v>
      </c>
      <c r="R108" s="78" t="s">
        <v>1622</v>
      </c>
      <c r="S108" s="62">
        <v>9999</v>
      </c>
      <c r="T108" s="58">
        <f>(J108+K108+L108)+IF((VLOOKUP(Q108,MogulsDD!$A$1:$C$2000,3,FALSE)*(M108+O108)/2)&gt;3.75,3.75,VLOOKUP(Q108,MogulsDD!$A$1:$C$2000,3,FALSE)*(M108+O108)/2)+IF((VLOOKUP(R108,MogulsDD!$A$1:$C$2000,3,FALSE)*(N108+P108)/2)&gt;3.75,3.75,VLOOKUP(R108,MogulsDD!$A$1:$C$2000,3,FALSE)*(N108+P108)/2)+IF((18-12*S108/$J$5)&gt;7.5,7.5,IF((18-12*S108/$J$5)&lt;0,0,(18-12*S108/$J$5)))</f>
        <v>0</v>
      </c>
      <c r="U108" s="43"/>
      <c r="V108" s="43"/>
      <c r="W108" s="43"/>
      <c r="X108" s="43"/>
      <c r="Y108" s="43"/>
      <c r="Z108" s="43"/>
      <c r="AA108" s="43"/>
      <c r="AB108" s="43"/>
      <c r="AC108" s="43"/>
      <c r="AD108" s="43"/>
    </row>
    <row r="109" spans="1:30" ht="12.75" hidden="1" customHeight="1">
      <c r="A109" s="56">
        <f t="shared" si="3"/>
        <v>13</v>
      </c>
      <c r="B109" s="110"/>
      <c r="C109" s="58"/>
      <c r="D109" s="58"/>
      <c r="E109" s="58"/>
      <c r="F109" s="58"/>
      <c r="G109" s="58"/>
      <c r="H109" s="58"/>
      <c r="I109" s="60"/>
      <c r="J109" s="111"/>
      <c r="K109" s="81"/>
      <c r="L109" s="81"/>
      <c r="M109" s="82"/>
      <c r="N109" s="82"/>
      <c r="O109" s="78"/>
      <c r="P109" s="78"/>
      <c r="Q109" s="78" t="s">
        <v>1623</v>
      </c>
      <c r="R109" s="78" t="s">
        <v>1624</v>
      </c>
      <c r="S109" s="62">
        <v>9999</v>
      </c>
      <c r="T109" s="58">
        <f>(J109+K109+L109)+IF((VLOOKUP(Q109,MogulsDD!$A$1:$C$2000,3,FALSE)*(M109+O109)/2)&gt;3.75,3.75,VLOOKUP(Q109,MogulsDD!$A$1:$C$2000,3,FALSE)*(M109+O109)/2)+IF((VLOOKUP(R109,MogulsDD!$A$1:$C$2000,3,FALSE)*(N109+P109)/2)&gt;3.75,3.75,VLOOKUP(R109,MogulsDD!$A$1:$C$2000,3,FALSE)*(N109+P109)/2)+IF((18-12*S109/$J$5)&gt;7.5,7.5,IF((18-12*S109/$J$5)&lt;0,0,(18-12*S109/$J$5)))</f>
        <v>0</v>
      </c>
      <c r="U109" s="43"/>
      <c r="V109" s="43"/>
      <c r="W109" s="43"/>
      <c r="X109" s="43"/>
      <c r="Y109" s="43"/>
      <c r="Z109" s="43"/>
      <c r="AA109" s="43"/>
      <c r="AB109" s="43"/>
      <c r="AC109" s="43"/>
      <c r="AD109" s="43"/>
    </row>
    <row r="110" spans="1:30" ht="12.75" hidden="1" customHeight="1">
      <c r="A110" s="56">
        <f t="shared" si="3"/>
        <v>13</v>
      </c>
      <c r="B110" s="115"/>
      <c r="C110" s="116"/>
      <c r="D110" s="116"/>
      <c r="E110" s="116"/>
      <c r="F110" s="116"/>
      <c r="G110" s="116"/>
      <c r="H110" s="116"/>
      <c r="I110" s="117"/>
      <c r="J110" s="111"/>
      <c r="K110" s="81"/>
      <c r="L110" s="81"/>
      <c r="M110" s="82"/>
      <c r="N110" s="82"/>
      <c r="O110" s="78"/>
      <c r="P110" s="78"/>
      <c r="Q110" s="78" t="s">
        <v>1625</v>
      </c>
      <c r="R110" s="78" t="s">
        <v>1626</v>
      </c>
      <c r="S110" s="62">
        <v>9999</v>
      </c>
      <c r="T110" s="58">
        <f>(J110+K110+L110)+IF((VLOOKUP(Q110,MogulsDD!$A$1:$C$2000,3,FALSE)*(M110+O110)/2)&gt;3.75,3.75,VLOOKUP(Q110,MogulsDD!$A$1:$C$2000,3,FALSE)*(M110+O110)/2)+IF((VLOOKUP(R110,MogulsDD!$A$1:$C$2000,3,FALSE)*(N110+P110)/2)&gt;3.75,3.75,VLOOKUP(R110,MogulsDD!$A$1:$C$2000,3,FALSE)*(N110+P110)/2)+IF((18-12*S110/$J$5)&gt;7.5,7.5,IF((18-12*S110/$J$5)&lt;0,0,(18-12*S110/$J$5)))</f>
        <v>0</v>
      </c>
      <c r="U110" s="43"/>
      <c r="V110" s="43"/>
      <c r="W110" s="43"/>
      <c r="X110" s="43"/>
      <c r="Y110" s="43"/>
      <c r="Z110" s="43"/>
      <c r="AA110" s="43"/>
      <c r="AB110" s="43"/>
      <c r="AC110" s="43"/>
      <c r="AD110" s="43"/>
    </row>
    <row r="111" spans="1:30" ht="12.75" hidden="1" customHeight="1">
      <c r="A111" s="56">
        <f t="shared" si="3"/>
        <v>13</v>
      </c>
      <c r="B111" s="115"/>
      <c r="C111" s="116"/>
      <c r="D111" s="116"/>
      <c r="E111" s="116"/>
      <c r="F111" s="116"/>
      <c r="G111" s="116"/>
      <c r="H111" s="116"/>
      <c r="I111" s="117"/>
      <c r="J111" s="111"/>
      <c r="K111" s="81"/>
      <c r="L111" s="81"/>
      <c r="M111" s="82"/>
      <c r="N111" s="82"/>
      <c r="O111" s="78"/>
      <c r="P111" s="78"/>
      <c r="Q111" s="78" t="s">
        <v>1627</v>
      </c>
      <c r="R111" s="78" t="s">
        <v>1628</v>
      </c>
      <c r="S111" s="62">
        <v>9999</v>
      </c>
      <c r="T111" s="58">
        <f>(J111+K111+L111)+IF((VLOOKUP(Q111,MogulsDD!$A$1:$C$2000,3,FALSE)*(M111+O111)/2)&gt;3.75,3.75,VLOOKUP(Q111,MogulsDD!$A$1:$C$2000,3,FALSE)*(M111+O111)/2)+IF((VLOOKUP(R111,MogulsDD!$A$1:$C$2000,3,FALSE)*(N111+P111)/2)&gt;3.75,3.75,VLOOKUP(R111,MogulsDD!$A$1:$C$2000,3,FALSE)*(N111+P111)/2)+IF((18-12*S111/$J$5)&gt;7.5,7.5,IF((18-12*S111/$J$5)&lt;0,0,(18-12*S111/$J$5)))</f>
        <v>0</v>
      </c>
      <c r="U111" s="43"/>
      <c r="V111" s="43"/>
      <c r="W111" s="43"/>
      <c r="X111" s="43"/>
      <c r="Y111" s="43"/>
      <c r="Z111" s="43"/>
      <c r="AA111" s="43"/>
      <c r="AB111" s="43"/>
      <c r="AC111" s="43"/>
      <c r="AD111" s="43"/>
    </row>
    <row r="112" spans="1:30" ht="12.75" hidden="1" customHeight="1">
      <c r="A112" s="56">
        <f t="shared" si="3"/>
        <v>13</v>
      </c>
      <c r="B112" s="110"/>
      <c r="C112" s="58"/>
      <c r="D112" s="58"/>
      <c r="E112" s="58"/>
      <c r="F112" s="58"/>
      <c r="G112" s="58"/>
      <c r="H112" s="58"/>
      <c r="I112" s="60"/>
      <c r="J112" s="111"/>
      <c r="K112" s="81"/>
      <c r="L112" s="81"/>
      <c r="M112" s="82"/>
      <c r="N112" s="82"/>
      <c r="O112" s="78"/>
      <c r="P112" s="78"/>
      <c r="Q112" s="78" t="s">
        <v>1629</v>
      </c>
      <c r="R112" s="78" t="s">
        <v>1630</v>
      </c>
      <c r="S112" s="62">
        <v>9999</v>
      </c>
      <c r="T112" s="58">
        <f>(J112+K112+L112)+IF((VLOOKUP(Q112,MogulsDD!$A$1:$C$2000,3,FALSE)*(M112+O112)/2)&gt;3.75,3.75,VLOOKUP(Q112,MogulsDD!$A$1:$C$2000,3,FALSE)*(M112+O112)/2)+IF((VLOOKUP(R112,MogulsDD!$A$1:$C$2000,3,FALSE)*(N112+P112)/2)&gt;3.75,3.75,VLOOKUP(R112,MogulsDD!$A$1:$C$2000,3,FALSE)*(N112+P112)/2)+IF((18-12*S112/$J$5)&gt;7.5,7.5,IF((18-12*S112/$J$5)&lt;0,0,(18-12*S112/$J$5)))</f>
        <v>0</v>
      </c>
      <c r="U112" s="43"/>
      <c r="V112" s="43"/>
      <c r="W112" s="43"/>
      <c r="X112" s="43"/>
      <c r="Y112" s="43"/>
      <c r="Z112" s="43"/>
      <c r="AA112" s="43"/>
      <c r="AB112" s="43"/>
      <c r="AC112" s="43"/>
      <c r="AD112" s="43"/>
    </row>
    <row r="113" spans="1:30" ht="12.75" hidden="1" customHeight="1">
      <c r="A113" s="56">
        <f t="shared" si="3"/>
        <v>13</v>
      </c>
      <c r="B113" s="110"/>
      <c r="C113" s="58"/>
      <c r="D113" s="58"/>
      <c r="E113" s="58"/>
      <c r="F113" s="58"/>
      <c r="G113" s="58"/>
      <c r="H113" s="58"/>
      <c r="I113" s="60"/>
      <c r="J113" s="111"/>
      <c r="K113" s="81"/>
      <c r="L113" s="81"/>
      <c r="M113" s="82"/>
      <c r="N113" s="82"/>
      <c r="O113" s="78"/>
      <c r="P113" s="78"/>
      <c r="Q113" s="78" t="s">
        <v>1631</v>
      </c>
      <c r="R113" s="78" t="s">
        <v>1632</v>
      </c>
      <c r="S113" s="62">
        <v>9999</v>
      </c>
      <c r="T113" s="58">
        <f>(J113+K113+L113)+IF((VLOOKUP(Q113,MogulsDD!$A$1:$C$2000,3,FALSE)*(M113+O113)/2)&gt;3.75,3.75,VLOOKUP(Q113,MogulsDD!$A$1:$C$2000,3,FALSE)*(M113+O113)/2)+IF((VLOOKUP(R113,MogulsDD!$A$1:$C$2000,3,FALSE)*(N113+P113)/2)&gt;3.75,3.75,VLOOKUP(R113,MogulsDD!$A$1:$C$2000,3,FALSE)*(N113+P113)/2)+IF((18-12*S113/$J$5)&gt;7.5,7.5,IF((18-12*S113/$J$5)&lt;0,0,(18-12*S113/$J$5)))</f>
        <v>0</v>
      </c>
      <c r="U113" s="43"/>
      <c r="V113" s="43"/>
      <c r="W113" s="43"/>
      <c r="X113" s="43"/>
      <c r="Y113" s="43"/>
      <c r="Z113" s="43"/>
      <c r="AA113" s="43"/>
      <c r="AB113" s="43"/>
      <c r="AC113" s="43"/>
      <c r="AD113" s="43"/>
    </row>
    <row r="114" spans="1:30" ht="12.75" hidden="1" customHeight="1">
      <c r="A114" s="56">
        <f t="shared" si="3"/>
        <v>13</v>
      </c>
      <c r="B114" s="110"/>
      <c r="C114" s="58"/>
      <c r="D114" s="58"/>
      <c r="E114" s="58"/>
      <c r="F114" s="58"/>
      <c r="G114" s="58"/>
      <c r="H114" s="58"/>
      <c r="I114" s="60"/>
      <c r="J114" s="111"/>
      <c r="K114" s="81"/>
      <c r="L114" s="81"/>
      <c r="M114" s="82"/>
      <c r="N114" s="82"/>
      <c r="O114" s="78"/>
      <c r="P114" s="78"/>
      <c r="Q114" s="78" t="s">
        <v>1633</v>
      </c>
      <c r="R114" s="78" t="s">
        <v>1634</v>
      </c>
      <c r="S114" s="62">
        <v>9999</v>
      </c>
      <c r="T114" s="58">
        <f>(J114+K114+L114)+IF((VLOOKUP(Q114,MogulsDD!$A$1:$C$2000,3,FALSE)*(M114+O114)/2)&gt;3.75,3.75,VLOOKUP(Q114,MogulsDD!$A$1:$C$2000,3,FALSE)*(M114+O114)/2)+IF((VLOOKUP(R114,MogulsDD!$A$1:$C$2000,3,FALSE)*(N114+P114)/2)&gt;3.75,3.75,VLOOKUP(R114,MogulsDD!$A$1:$C$2000,3,FALSE)*(N114+P114)/2)+IF((18-12*S114/$J$5)&gt;7.5,7.5,IF((18-12*S114/$J$5)&lt;0,0,(18-12*S114/$J$5)))</f>
        <v>0</v>
      </c>
      <c r="U114" s="43"/>
      <c r="V114" s="43"/>
      <c r="W114" s="43"/>
      <c r="X114" s="43"/>
      <c r="Y114" s="43"/>
      <c r="Z114" s="43"/>
      <c r="AA114" s="43"/>
      <c r="AB114" s="43"/>
      <c r="AC114" s="43"/>
      <c r="AD114" s="43"/>
    </row>
    <row r="115" spans="1:30" ht="12.75" hidden="1" customHeight="1">
      <c r="A115" s="56">
        <f t="shared" si="3"/>
        <v>13</v>
      </c>
      <c r="B115" s="110"/>
      <c r="C115" s="58"/>
      <c r="D115" s="58"/>
      <c r="E115" s="58"/>
      <c r="F115" s="58"/>
      <c r="G115" s="58"/>
      <c r="H115" s="58"/>
      <c r="I115" s="60"/>
      <c r="J115" s="111"/>
      <c r="K115" s="81"/>
      <c r="L115" s="81"/>
      <c r="M115" s="82"/>
      <c r="N115" s="82"/>
      <c r="O115" s="78"/>
      <c r="P115" s="78"/>
      <c r="Q115" s="78" t="s">
        <v>1635</v>
      </c>
      <c r="R115" s="78" t="s">
        <v>1636</v>
      </c>
      <c r="S115" s="62">
        <v>9999</v>
      </c>
      <c r="T115" s="58">
        <f>(J115+K115+L115)+IF((VLOOKUP(Q115,MogulsDD!$A$1:$C$2000,3,FALSE)*(M115+O115)/2)&gt;3.75,3.75,VLOOKUP(Q115,MogulsDD!$A$1:$C$2000,3,FALSE)*(M115+O115)/2)+IF((VLOOKUP(R115,MogulsDD!$A$1:$C$2000,3,FALSE)*(N115+P115)/2)&gt;3.75,3.75,VLOOKUP(R115,MogulsDD!$A$1:$C$2000,3,FALSE)*(N115+P115)/2)+IF((18-12*S115/$J$5)&gt;7.5,7.5,IF((18-12*S115/$J$5)&lt;0,0,(18-12*S115/$J$5)))</f>
        <v>0</v>
      </c>
      <c r="U115" s="43"/>
      <c r="V115" s="43"/>
      <c r="W115" s="43"/>
      <c r="X115" s="43"/>
      <c r="Y115" s="43"/>
      <c r="Z115" s="43"/>
      <c r="AA115" s="43"/>
      <c r="AB115" s="43"/>
      <c r="AC115" s="43"/>
      <c r="AD115" s="43"/>
    </row>
    <row r="116" spans="1:30" ht="12.75" hidden="1" customHeight="1">
      <c r="A116" s="56">
        <f t="shared" si="3"/>
        <v>13</v>
      </c>
      <c r="B116" s="110"/>
      <c r="C116" s="58"/>
      <c r="D116" s="58"/>
      <c r="E116" s="58"/>
      <c r="F116" s="58"/>
      <c r="G116" s="58"/>
      <c r="H116" s="58"/>
      <c r="I116" s="60"/>
      <c r="J116" s="111"/>
      <c r="K116" s="81"/>
      <c r="L116" s="81"/>
      <c r="M116" s="82"/>
      <c r="N116" s="82"/>
      <c r="O116" s="78"/>
      <c r="P116" s="78"/>
      <c r="Q116" s="78" t="s">
        <v>1637</v>
      </c>
      <c r="R116" s="78" t="s">
        <v>1638</v>
      </c>
      <c r="S116" s="62">
        <v>9999</v>
      </c>
      <c r="T116" s="58">
        <f>(J116+K116+L116)+IF((VLOOKUP(Q116,MogulsDD!$A$1:$C$2000,3,FALSE)*(M116+O116)/2)&gt;3.75,3.75,VLOOKUP(Q116,MogulsDD!$A$1:$C$2000,3,FALSE)*(M116+O116)/2)+IF((VLOOKUP(R116,MogulsDD!$A$1:$C$2000,3,FALSE)*(N116+P116)/2)&gt;3.75,3.75,VLOOKUP(R116,MogulsDD!$A$1:$C$2000,3,FALSE)*(N116+P116)/2)+IF((18-12*S116/$J$5)&gt;7.5,7.5,IF((18-12*S116/$J$5)&lt;0,0,(18-12*S116/$J$5)))</f>
        <v>0</v>
      </c>
      <c r="U116" s="43"/>
      <c r="V116" s="43"/>
      <c r="W116" s="43"/>
      <c r="X116" s="43"/>
      <c r="Y116" s="43"/>
      <c r="Z116" s="43"/>
      <c r="AA116" s="43"/>
      <c r="AB116" s="43"/>
      <c r="AC116" s="43"/>
      <c r="AD116" s="43"/>
    </row>
    <row r="117" spans="1:30" ht="12.75" hidden="1" customHeight="1">
      <c r="A117" s="56">
        <f t="shared" si="3"/>
        <v>13</v>
      </c>
      <c r="B117" s="110"/>
      <c r="C117" s="58"/>
      <c r="D117" s="58"/>
      <c r="E117" s="58"/>
      <c r="F117" s="58"/>
      <c r="G117" s="58"/>
      <c r="H117" s="58"/>
      <c r="I117" s="60"/>
      <c r="J117" s="111"/>
      <c r="K117" s="81"/>
      <c r="L117" s="81"/>
      <c r="M117" s="82"/>
      <c r="N117" s="82"/>
      <c r="O117" s="78"/>
      <c r="P117" s="78"/>
      <c r="Q117" s="78" t="s">
        <v>1639</v>
      </c>
      <c r="R117" s="78" t="s">
        <v>1640</v>
      </c>
      <c r="S117" s="62">
        <v>9999</v>
      </c>
      <c r="T117" s="58">
        <f>(J117+K117+L117)+IF((VLOOKUP(Q117,MogulsDD!$A$1:$C$2000,3,FALSE)*(M117+O117)/2)&gt;3.75,3.75,VLOOKUP(Q117,MogulsDD!$A$1:$C$2000,3,FALSE)*(M117+O117)/2)+IF((VLOOKUP(R117,MogulsDD!$A$1:$C$2000,3,FALSE)*(N117+P117)/2)&gt;3.75,3.75,VLOOKUP(R117,MogulsDD!$A$1:$C$2000,3,FALSE)*(N117+P117)/2)+IF((18-12*S117/$J$5)&gt;7.5,7.5,IF((18-12*S117/$J$5)&lt;0,0,(18-12*S117/$J$5)))</f>
        <v>0</v>
      </c>
      <c r="U117" s="43"/>
      <c r="V117" s="43"/>
      <c r="W117" s="43"/>
      <c r="X117" s="43"/>
      <c r="Y117" s="43"/>
      <c r="Z117" s="43"/>
      <c r="AA117" s="43"/>
      <c r="AB117" s="43"/>
      <c r="AC117" s="43"/>
      <c r="AD117" s="43"/>
    </row>
    <row r="118" spans="1:30" ht="12.75" hidden="1" customHeight="1">
      <c r="A118" s="56">
        <f t="shared" si="3"/>
        <v>13</v>
      </c>
      <c r="B118" s="110"/>
      <c r="C118" s="58"/>
      <c r="D118" s="58"/>
      <c r="E118" s="58"/>
      <c r="F118" s="58"/>
      <c r="G118" s="58"/>
      <c r="H118" s="58"/>
      <c r="I118" s="60"/>
      <c r="J118" s="111"/>
      <c r="K118" s="81"/>
      <c r="L118" s="81"/>
      <c r="M118" s="82"/>
      <c r="N118" s="82"/>
      <c r="O118" s="78"/>
      <c r="P118" s="78"/>
      <c r="Q118" s="78" t="s">
        <v>1641</v>
      </c>
      <c r="R118" s="78" t="s">
        <v>1642</v>
      </c>
      <c r="S118" s="62">
        <v>9999</v>
      </c>
      <c r="T118" s="58">
        <f>(J118+K118+L118)+IF((VLOOKUP(Q118,MogulsDD!$A$1:$C$2000,3,FALSE)*(M118+O118)/2)&gt;3.75,3.75,VLOOKUP(Q118,MogulsDD!$A$1:$C$2000,3,FALSE)*(M118+O118)/2)+IF((VLOOKUP(R118,MogulsDD!$A$1:$C$2000,3,FALSE)*(N118+P118)/2)&gt;3.75,3.75,VLOOKUP(R118,MogulsDD!$A$1:$C$2000,3,FALSE)*(N118+P118)/2)+IF((18-12*S118/$J$5)&gt;7.5,7.5,IF((18-12*S118/$J$5)&lt;0,0,(18-12*S118/$J$5)))</f>
        <v>0</v>
      </c>
      <c r="U118" s="43"/>
      <c r="V118" s="43"/>
      <c r="W118" s="43"/>
      <c r="X118" s="43"/>
      <c r="Y118" s="43"/>
      <c r="Z118" s="43"/>
      <c r="AA118" s="43"/>
      <c r="AB118" s="43"/>
      <c r="AC118" s="43"/>
      <c r="AD118" s="43"/>
    </row>
    <row r="119" spans="1:30" ht="12.75" hidden="1" customHeight="1">
      <c r="A119" s="56">
        <f t="shared" si="3"/>
        <v>13</v>
      </c>
      <c r="B119" s="110"/>
      <c r="C119" s="58"/>
      <c r="D119" s="58"/>
      <c r="E119" s="58"/>
      <c r="F119" s="58"/>
      <c r="G119" s="58"/>
      <c r="H119" s="58"/>
      <c r="I119" s="60"/>
      <c r="J119" s="111"/>
      <c r="K119" s="81"/>
      <c r="L119" s="81"/>
      <c r="M119" s="82"/>
      <c r="N119" s="82"/>
      <c r="O119" s="78"/>
      <c r="P119" s="78"/>
      <c r="Q119" s="78" t="s">
        <v>1643</v>
      </c>
      <c r="R119" s="78" t="s">
        <v>1644</v>
      </c>
      <c r="S119" s="62">
        <v>9999</v>
      </c>
      <c r="T119" s="58">
        <f>(J119+K119+L119)+IF((VLOOKUP(Q119,MogulsDD!$A$1:$C$2000,3,FALSE)*(M119+O119)/2)&gt;3.75,3.75,VLOOKUP(Q119,MogulsDD!$A$1:$C$2000,3,FALSE)*(M119+O119)/2)+IF((VLOOKUP(R119,MogulsDD!$A$1:$C$2000,3,FALSE)*(N119+P119)/2)&gt;3.75,3.75,VLOOKUP(R119,MogulsDD!$A$1:$C$2000,3,FALSE)*(N119+P119)/2)+IF((18-12*S119/$J$5)&gt;7.5,7.5,IF((18-12*S119/$J$5)&lt;0,0,(18-12*S119/$J$5)))</f>
        <v>0</v>
      </c>
      <c r="U119" s="43"/>
      <c r="V119" s="43"/>
      <c r="W119" s="43"/>
      <c r="X119" s="43"/>
      <c r="Y119" s="43"/>
      <c r="Z119" s="43"/>
      <c r="AA119" s="43"/>
      <c r="AB119" s="43"/>
      <c r="AC119" s="43"/>
      <c r="AD119" s="43"/>
    </row>
    <row r="120" spans="1:30" ht="12.75" hidden="1" customHeight="1">
      <c r="A120" s="56">
        <f t="shared" si="3"/>
        <v>13</v>
      </c>
      <c r="B120" s="110"/>
      <c r="C120" s="58"/>
      <c r="D120" s="58"/>
      <c r="E120" s="58"/>
      <c r="F120" s="58"/>
      <c r="G120" s="58"/>
      <c r="H120" s="58"/>
      <c r="I120" s="60"/>
      <c r="J120" s="111"/>
      <c r="K120" s="81"/>
      <c r="L120" s="81"/>
      <c r="M120" s="82"/>
      <c r="N120" s="82"/>
      <c r="O120" s="78"/>
      <c r="P120" s="78"/>
      <c r="Q120" s="78" t="s">
        <v>1645</v>
      </c>
      <c r="R120" s="78" t="s">
        <v>1646</v>
      </c>
      <c r="S120" s="62">
        <v>9999</v>
      </c>
      <c r="T120" s="58">
        <f>(J120+K120+L120)+IF((VLOOKUP(Q120,MogulsDD!$A$1:$C$2000,3,FALSE)*(M120+O120)/2)&gt;3.75,3.75,VLOOKUP(Q120,MogulsDD!$A$1:$C$2000,3,FALSE)*(M120+O120)/2)+IF((VLOOKUP(R120,MogulsDD!$A$1:$C$2000,3,FALSE)*(N120+P120)/2)&gt;3.75,3.75,VLOOKUP(R120,MogulsDD!$A$1:$C$2000,3,FALSE)*(N120+P120)/2)+IF((18-12*S120/$J$5)&gt;7.5,7.5,IF((18-12*S120/$J$5)&lt;0,0,(18-12*S120/$J$5)))</f>
        <v>0</v>
      </c>
      <c r="U120" s="43"/>
      <c r="V120" s="43"/>
      <c r="W120" s="43"/>
      <c r="X120" s="43"/>
      <c r="Y120" s="43"/>
      <c r="Z120" s="43"/>
      <c r="AA120" s="43"/>
      <c r="AB120" s="43"/>
      <c r="AC120" s="43"/>
      <c r="AD120" s="43"/>
    </row>
    <row r="121" spans="1:30" ht="12.75" hidden="1" customHeight="1">
      <c r="A121" s="56">
        <f t="shared" si="3"/>
        <v>13</v>
      </c>
      <c r="B121" s="110"/>
      <c r="C121" s="58"/>
      <c r="D121" s="58"/>
      <c r="E121" s="58"/>
      <c r="F121" s="58"/>
      <c r="G121" s="58"/>
      <c r="H121" s="58"/>
      <c r="I121" s="60"/>
      <c r="J121" s="111"/>
      <c r="K121" s="81"/>
      <c r="L121" s="81"/>
      <c r="M121" s="82"/>
      <c r="N121" s="82"/>
      <c r="O121" s="78"/>
      <c r="P121" s="78"/>
      <c r="Q121" s="78" t="s">
        <v>1647</v>
      </c>
      <c r="R121" s="78" t="s">
        <v>1648</v>
      </c>
      <c r="S121" s="62">
        <v>9999</v>
      </c>
      <c r="T121" s="58">
        <f>(J121+K121+L121)+IF((VLOOKUP(Q121,MogulsDD!$A$1:$C$2000,3,FALSE)*(M121+O121)/2)&gt;3.75,3.75,VLOOKUP(Q121,MogulsDD!$A$1:$C$2000,3,FALSE)*(M121+O121)/2)+IF((VLOOKUP(R121,MogulsDD!$A$1:$C$2000,3,FALSE)*(N121+P121)/2)&gt;3.75,3.75,VLOOKUP(R121,MogulsDD!$A$1:$C$2000,3,FALSE)*(N121+P121)/2)+IF((18-12*S121/$J$5)&gt;7.5,7.5,IF((18-12*S121/$J$5)&lt;0,0,(18-12*S121/$J$5)))</f>
        <v>0</v>
      </c>
      <c r="U121" s="43"/>
      <c r="V121" s="43"/>
      <c r="W121" s="43"/>
      <c r="X121" s="43"/>
      <c r="Y121" s="43"/>
      <c r="Z121" s="43"/>
      <c r="AA121" s="43"/>
      <c r="AB121" s="43"/>
      <c r="AC121" s="43"/>
      <c r="AD121" s="43"/>
    </row>
    <row r="122" spans="1:30" ht="12.75" hidden="1" customHeight="1">
      <c r="A122" s="56">
        <f t="shared" si="3"/>
        <v>13</v>
      </c>
      <c r="B122" s="110"/>
      <c r="C122" s="58"/>
      <c r="D122" s="58"/>
      <c r="E122" s="58"/>
      <c r="F122" s="58"/>
      <c r="G122" s="58"/>
      <c r="H122" s="58"/>
      <c r="I122" s="60"/>
      <c r="J122" s="111"/>
      <c r="K122" s="81"/>
      <c r="L122" s="81"/>
      <c r="M122" s="82"/>
      <c r="N122" s="82"/>
      <c r="O122" s="78"/>
      <c r="P122" s="78"/>
      <c r="Q122" s="78" t="s">
        <v>1649</v>
      </c>
      <c r="R122" s="78" t="s">
        <v>1650</v>
      </c>
      <c r="S122" s="62">
        <v>9999</v>
      </c>
      <c r="T122" s="58">
        <f>(J122+K122+L122)+IF((VLOOKUP(Q122,MogulsDD!$A$1:$C$2000,3,FALSE)*(M122+O122)/2)&gt;3.75,3.75,VLOOKUP(Q122,MogulsDD!$A$1:$C$2000,3,FALSE)*(M122+O122)/2)+IF((VLOOKUP(R122,MogulsDD!$A$1:$C$2000,3,FALSE)*(N122+P122)/2)&gt;3.75,3.75,VLOOKUP(R122,MogulsDD!$A$1:$C$2000,3,FALSE)*(N122+P122)/2)+IF((18-12*S122/$J$5)&gt;7.5,7.5,IF((18-12*S122/$J$5)&lt;0,0,(18-12*S122/$J$5)))</f>
        <v>0</v>
      </c>
      <c r="U122" s="43"/>
      <c r="V122" s="43"/>
      <c r="W122" s="43"/>
      <c r="X122" s="43"/>
      <c r="Y122" s="43"/>
      <c r="Z122" s="43"/>
      <c r="AA122" s="43"/>
      <c r="AB122" s="43"/>
      <c r="AC122" s="43"/>
      <c r="AD122" s="43"/>
    </row>
    <row r="123" spans="1:30" ht="12.75" hidden="1" customHeight="1">
      <c r="A123" s="56">
        <f t="shared" si="3"/>
        <v>13</v>
      </c>
      <c r="B123" s="110"/>
      <c r="C123" s="58"/>
      <c r="D123" s="58"/>
      <c r="E123" s="58"/>
      <c r="F123" s="58"/>
      <c r="G123" s="58"/>
      <c r="H123" s="58"/>
      <c r="I123" s="60"/>
      <c r="J123" s="111"/>
      <c r="K123" s="81"/>
      <c r="L123" s="81"/>
      <c r="M123" s="82"/>
      <c r="N123" s="82"/>
      <c r="O123" s="78"/>
      <c r="P123" s="78"/>
      <c r="Q123" s="78" t="s">
        <v>1651</v>
      </c>
      <c r="R123" s="78" t="s">
        <v>1652</v>
      </c>
      <c r="S123" s="62">
        <v>9999</v>
      </c>
      <c r="T123" s="58">
        <f>(J123+K123+L123)+IF((VLOOKUP(Q123,MogulsDD!$A$1:$C$2000,3,FALSE)*(M123+O123)/2)&gt;3.75,3.75,VLOOKUP(Q123,MogulsDD!$A$1:$C$2000,3,FALSE)*(M123+O123)/2)+IF((VLOOKUP(R123,MogulsDD!$A$1:$C$2000,3,FALSE)*(N123+P123)/2)&gt;3.75,3.75,VLOOKUP(R123,MogulsDD!$A$1:$C$2000,3,FALSE)*(N123+P123)/2)+IF((18-12*S123/$J$5)&gt;7.5,7.5,IF((18-12*S123/$J$5)&lt;0,0,(18-12*S123/$J$5)))</f>
        <v>0</v>
      </c>
      <c r="U123" s="43"/>
      <c r="V123" s="43"/>
      <c r="W123" s="43"/>
      <c r="X123" s="43"/>
      <c r="Y123" s="43"/>
      <c r="Z123" s="43"/>
      <c r="AA123" s="43"/>
      <c r="AB123" s="43"/>
      <c r="AC123" s="43"/>
      <c r="AD123" s="43"/>
    </row>
    <row r="124" spans="1:30" ht="12.75" hidden="1" customHeight="1">
      <c r="A124" s="56">
        <f t="shared" si="3"/>
        <v>13</v>
      </c>
      <c r="B124" s="110"/>
      <c r="C124" s="58"/>
      <c r="D124" s="58"/>
      <c r="E124" s="58"/>
      <c r="F124" s="58"/>
      <c r="G124" s="58"/>
      <c r="H124" s="58"/>
      <c r="I124" s="60"/>
      <c r="J124" s="111"/>
      <c r="K124" s="81"/>
      <c r="L124" s="81"/>
      <c r="M124" s="82"/>
      <c r="N124" s="82"/>
      <c r="O124" s="78"/>
      <c r="P124" s="78"/>
      <c r="Q124" s="78" t="s">
        <v>1653</v>
      </c>
      <c r="R124" s="78" t="s">
        <v>1654</v>
      </c>
      <c r="S124" s="62">
        <v>9999</v>
      </c>
      <c r="T124" s="58">
        <f>(J124+K124+L124)+IF((VLOOKUP(Q124,MogulsDD!$A$1:$C$2000,3,FALSE)*(M124+O124)/2)&gt;3.75,3.75,VLOOKUP(Q124,MogulsDD!$A$1:$C$2000,3,FALSE)*(M124+O124)/2)+IF((VLOOKUP(R124,MogulsDD!$A$1:$C$2000,3,FALSE)*(N124+P124)/2)&gt;3.75,3.75,VLOOKUP(R124,MogulsDD!$A$1:$C$2000,3,FALSE)*(N124+P124)/2)+IF((18-12*S124/$J$5)&gt;7.5,7.5,IF((18-12*S124/$J$5)&lt;0,0,(18-12*S124/$J$5)))</f>
        <v>0</v>
      </c>
      <c r="U124" s="43"/>
      <c r="V124" s="43"/>
      <c r="W124" s="43"/>
      <c r="X124" s="43"/>
      <c r="Y124" s="43"/>
      <c r="Z124" s="43"/>
      <c r="AA124" s="43"/>
      <c r="AB124" s="43"/>
      <c r="AC124" s="43"/>
      <c r="AD124" s="43"/>
    </row>
    <row r="125" spans="1:30" ht="12.75" hidden="1" customHeight="1">
      <c r="A125" s="56">
        <f t="shared" si="3"/>
        <v>13</v>
      </c>
      <c r="B125" s="110"/>
      <c r="C125" s="58"/>
      <c r="D125" s="58"/>
      <c r="E125" s="58"/>
      <c r="F125" s="58"/>
      <c r="G125" s="58"/>
      <c r="H125" s="58"/>
      <c r="I125" s="60"/>
      <c r="J125" s="111"/>
      <c r="K125" s="81"/>
      <c r="L125" s="81"/>
      <c r="M125" s="82"/>
      <c r="N125" s="82"/>
      <c r="O125" s="78"/>
      <c r="P125" s="78"/>
      <c r="Q125" s="78" t="s">
        <v>1655</v>
      </c>
      <c r="R125" s="78" t="s">
        <v>1656</v>
      </c>
      <c r="S125" s="62">
        <v>9999</v>
      </c>
      <c r="T125" s="58">
        <f>(J125+K125+L125)+IF((VLOOKUP(Q125,MogulsDD!$A$1:$C$2000,3,FALSE)*(M125+O125)/2)&gt;3.75,3.75,VLOOKUP(Q125,MogulsDD!$A$1:$C$2000,3,FALSE)*(M125+O125)/2)+IF((VLOOKUP(R125,MogulsDD!$A$1:$C$2000,3,FALSE)*(N125+P125)/2)&gt;3.75,3.75,VLOOKUP(R125,MogulsDD!$A$1:$C$2000,3,FALSE)*(N125+P125)/2)+IF((18-12*S125/$J$5)&gt;7.5,7.5,IF((18-12*S125/$J$5)&lt;0,0,(18-12*S125/$J$5)))</f>
        <v>0</v>
      </c>
      <c r="U125" s="43"/>
      <c r="V125" s="43"/>
      <c r="W125" s="43"/>
      <c r="X125" s="43"/>
      <c r="Y125" s="43"/>
      <c r="Z125" s="43"/>
      <c r="AA125" s="43"/>
      <c r="AB125" s="43"/>
      <c r="AC125" s="43"/>
      <c r="AD125" s="43"/>
    </row>
    <row r="126" spans="1:30" ht="12.75" hidden="1" customHeight="1">
      <c r="A126" s="56">
        <f t="shared" si="3"/>
        <v>13</v>
      </c>
      <c r="B126" s="110"/>
      <c r="C126" s="58"/>
      <c r="D126" s="58"/>
      <c r="E126" s="58"/>
      <c r="F126" s="58"/>
      <c r="G126" s="58"/>
      <c r="H126" s="58"/>
      <c r="I126" s="60"/>
      <c r="J126" s="111"/>
      <c r="K126" s="81"/>
      <c r="L126" s="81"/>
      <c r="M126" s="82"/>
      <c r="N126" s="82"/>
      <c r="O126" s="78"/>
      <c r="P126" s="78"/>
      <c r="Q126" s="78" t="s">
        <v>1657</v>
      </c>
      <c r="R126" s="78" t="s">
        <v>1658</v>
      </c>
      <c r="S126" s="62">
        <v>9999</v>
      </c>
      <c r="T126" s="58">
        <f>(J126+K126+L126)+IF((VLOOKUP(Q126,MogulsDD!$A$1:$C$2000,3,FALSE)*(M126+O126)/2)&gt;3.75,3.75,VLOOKUP(Q126,MogulsDD!$A$1:$C$2000,3,FALSE)*(M126+O126)/2)+IF((VLOOKUP(R126,MogulsDD!$A$1:$C$2000,3,FALSE)*(N126+P126)/2)&gt;3.75,3.75,VLOOKUP(R126,MogulsDD!$A$1:$C$2000,3,FALSE)*(N126+P126)/2)+IF((18-12*S126/$J$5)&gt;7.5,7.5,IF((18-12*S126/$J$5)&lt;0,0,(18-12*S126/$J$5)))</f>
        <v>0</v>
      </c>
      <c r="U126" s="43"/>
      <c r="V126" s="43"/>
      <c r="W126" s="43"/>
      <c r="X126" s="43"/>
      <c r="Y126" s="43"/>
      <c r="Z126" s="43"/>
      <c r="AA126" s="43"/>
      <c r="AB126" s="43"/>
      <c r="AC126" s="43"/>
      <c r="AD126" s="43"/>
    </row>
    <row r="127" spans="1:30" ht="12.75" hidden="1" customHeight="1">
      <c r="A127" s="56">
        <f t="shared" si="3"/>
        <v>13</v>
      </c>
      <c r="B127" s="110"/>
      <c r="C127" s="58"/>
      <c r="D127" s="58"/>
      <c r="E127" s="58"/>
      <c r="F127" s="58"/>
      <c r="G127" s="58"/>
      <c r="H127" s="58"/>
      <c r="I127" s="60"/>
      <c r="J127" s="111"/>
      <c r="K127" s="81"/>
      <c r="L127" s="81"/>
      <c r="M127" s="82"/>
      <c r="N127" s="82"/>
      <c r="O127" s="78"/>
      <c r="P127" s="78"/>
      <c r="Q127" s="78" t="s">
        <v>1659</v>
      </c>
      <c r="R127" s="78" t="s">
        <v>1660</v>
      </c>
      <c r="S127" s="62">
        <v>9999</v>
      </c>
      <c r="T127" s="58">
        <f>(J127+K127+L127)+IF((VLOOKUP(Q127,MogulsDD!$A$1:$C$2000,3,FALSE)*(M127+O127)/2)&gt;3.75,3.75,VLOOKUP(Q127,MogulsDD!$A$1:$C$2000,3,FALSE)*(M127+O127)/2)+IF((VLOOKUP(R127,MogulsDD!$A$1:$C$2000,3,FALSE)*(N127+P127)/2)&gt;3.75,3.75,VLOOKUP(R127,MogulsDD!$A$1:$C$2000,3,FALSE)*(N127+P127)/2)+IF((18-12*S127/$J$5)&gt;7.5,7.5,IF((18-12*S127/$J$5)&lt;0,0,(18-12*S127/$J$5)))</f>
        <v>0</v>
      </c>
      <c r="U127" s="43"/>
      <c r="V127" s="43"/>
      <c r="W127" s="43"/>
      <c r="X127" s="43"/>
      <c r="Y127" s="43"/>
      <c r="Z127" s="43"/>
      <c r="AA127" s="43"/>
      <c r="AB127" s="43"/>
      <c r="AC127" s="43"/>
      <c r="AD127" s="43"/>
    </row>
    <row r="128" spans="1:30" ht="12.75" hidden="1" customHeight="1">
      <c r="A128" s="56">
        <f t="shared" si="3"/>
        <v>13</v>
      </c>
      <c r="B128" s="110"/>
      <c r="C128" s="58"/>
      <c r="D128" s="58"/>
      <c r="E128" s="58"/>
      <c r="F128" s="58"/>
      <c r="G128" s="58"/>
      <c r="H128" s="58"/>
      <c r="I128" s="60"/>
      <c r="J128" s="111"/>
      <c r="K128" s="81"/>
      <c r="L128" s="81"/>
      <c r="M128" s="82"/>
      <c r="N128" s="82"/>
      <c r="O128" s="78"/>
      <c r="P128" s="78"/>
      <c r="Q128" s="78" t="s">
        <v>1661</v>
      </c>
      <c r="R128" s="78" t="s">
        <v>1662</v>
      </c>
      <c r="S128" s="62">
        <v>9999</v>
      </c>
      <c r="T128" s="58">
        <f>(J128+K128+L128)+IF((VLOOKUP(Q128,MogulsDD!$A$1:$C$2000,3,FALSE)*(M128+O128)/2)&gt;3.75,3.75,VLOOKUP(Q128,MogulsDD!$A$1:$C$2000,3,FALSE)*(M128+O128)/2)+IF((VLOOKUP(R128,MogulsDD!$A$1:$C$2000,3,FALSE)*(N128+P128)/2)&gt;3.75,3.75,VLOOKUP(R128,MogulsDD!$A$1:$C$2000,3,FALSE)*(N128+P128)/2)+IF((18-12*S128/$J$5)&gt;7.5,7.5,IF((18-12*S128/$J$5)&lt;0,0,(18-12*S128/$J$5)))</f>
        <v>0</v>
      </c>
      <c r="U128" s="43"/>
      <c r="V128" s="43"/>
      <c r="W128" s="43"/>
      <c r="X128" s="43"/>
      <c r="Y128" s="43"/>
      <c r="Z128" s="43"/>
      <c r="AA128" s="43"/>
      <c r="AB128" s="43"/>
      <c r="AC128" s="43"/>
      <c r="AD128" s="43"/>
    </row>
    <row r="129" spans="1:30" ht="12.75" hidden="1" customHeight="1">
      <c r="A129" s="56">
        <f t="shared" si="3"/>
        <v>13</v>
      </c>
      <c r="B129" s="110"/>
      <c r="C129" s="58"/>
      <c r="D129" s="58"/>
      <c r="E129" s="58"/>
      <c r="F129" s="58"/>
      <c r="G129" s="58"/>
      <c r="H129" s="58"/>
      <c r="I129" s="60"/>
      <c r="J129" s="111"/>
      <c r="K129" s="81"/>
      <c r="L129" s="81"/>
      <c r="M129" s="82"/>
      <c r="N129" s="82"/>
      <c r="O129" s="78"/>
      <c r="P129" s="78"/>
      <c r="Q129" s="78" t="s">
        <v>1663</v>
      </c>
      <c r="R129" s="78" t="s">
        <v>1664</v>
      </c>
      <c r="S129" s="62">
        <v>9999</v>
      </c>
      <c r="T129" s="58">
        <f>(J129+K129+L129)+IF((VLOOKUP(Q129,MogulsDD!$A$1:$C$2000,3,FALSE)*(M129+O129)/2)&gt;3.75,3.75,VLOOKUP(Q129,MogulsDD!$A$1:$C$2000,3,FALSE)*(M129+O129)/2)+IF((VLOOKUP(R129,MogulsDD!$A$1:$C$2000,3,FALSE)*(N129+P129)/2)&gt;3.75,3.75,VLOOKUP(R129,MogulsDD!$A$1:$C$2000,3,FALSE)*(N129+P129)/2)+IF((18-12*S129/$J$5)&gt;7.5,7.5,IF((18-12*S129/$J$5)&lt;0,0,(18-12*S129/$J$5)))</f>
        <v>0</v>
      </c>
      <c r="U129" s="43"/>
      <c r="V129" s="43"/>
      <c r="W129" s="43"/>
      <c r="X129" s="43"/>
      <c r="Y129" s="43"/>
      <c r="Z129" s="43"/>
      <c r="AA129" s="43"/>
      <c r="AB129" s="43"/>
      <c r="AC129" s="43"/>
      <c r="AD129" s="43"/>
    </row>
    <row r="130" spans="1:30" ht="12.75" hidden="1" customHeight="1">
      <c r="A130" s="56">
        <f t="shared" si="3"/>
        <v>13</v>
      </c>
      <c r="B130" s="110"/>
      <c r="C130" s="58"/>
      <c r="D130" s="58"/>
      <c r="E130" s="58"/>
      <c r="F130" s="58"/>
      <c r="G130" s="58"/>
      <c r="H130" s="58"/>
      <c r="I130" s="60"/>
      <c r="J130" s="111"/>
      <c r="K130" s="81"/>
      <c r="L130" s="81"/>
      <c r="M130" s="82"/>
      <c r="N130" s="82"/>
      <c r="O130" s="78"/>
      <c r="P130" s="78"/>
      <c r="Q130" s="78" t="s">
        <v>1665</v>
      </c>
      <c r="R130" s="78" t="s">
        <v>1666</v>
      </c>
      <c r="S130" s="62">
        <v>9999</v>
      </c>
      <c r="T130" s="58">
        <f>(J130+K130+L130)+IF((VLOOKUP(Q130,MogulsDD!$A$1:$C$2000,3,FALSE)*(M130+O130)/2)&gt;3.75,3.75,VLOOKUP(Q130,MogulsDD!$A$1:$C$2000,3,FALSE)*(M130+O130)/2)+IF((VLOOKUP(R130,MogulsDD!$A$1:$C$2000,3,FALSE)*(N130+P130)/2)&gt;3.75,3.75,VLOOKUP(R130,MogulsDD!$A$1:$C$2000,3,FALSE)*(N130+P130)/2)+IF((18-12*S130/$J$5)&gt;7.5,7.5,IF((18-12*S130/$J$5)&lt;0,0,(18-12*S130/$J$5)))</f>
        <v>0</v>
      </c>
      <c r="U130" s="43"/>
      <c r="V130" s="43"/>
      <c r="W130" s="43"/>
      <c r="X130" s="43"/>
      <c r="Y130" s="43"/>
      <c r="Z130" s="43"/>
      <c r="AA130" s="43"/>
      <c r="AB130" s="43"/>
      <c r="AC130" s="43"/>
      <c r="AD130" s="43"/>
    </row>
    <row r="131" spans="1:30" ht="12.75" hidden="1" customHeight="1">
      <c r="A131" s="56">
        <f t="shared" si="3"/>
        <v>13</v>
      </c>
      <c r="B131" s="110"/>
      <c r="C131" s="58"/>
      <c r="D131" s="58"/>
      <c r="E131" s="58"/>
      <c r="F131" s="58"/>
      <c r="G131" s="58"/>
      <c r="H131" s="58"/>
      <c r="I131" s="60"/>
      <c r="J131" s="111"/>
      <c r="K131" s="81"/>
      <c r="L131" s="81"/>
      <c r="M131" s="82"/>
      <c r="N131" s="82"/>
      <c r="O131" s="78"/>
      <c r="P131" s="78"/>
      <c r="Q131" s="78" t="s">
        <v>1667</v>
      </c>
      <c r="R131" s="78" t="s">
        <v>1668</v>
      </c>
      <c r="S131" s="62">
        <v>9999</v>
      </c>
      <c r="T131" s="58">
        <f>(J131+K131+L131)+IF((VLOOKUP(Q131,MogulsDD!$A$1:$C$2000,3,FALSE)*(M131+O131)/2)&gt;3.75,3.75,VLOOKUP(Q131,MogulsDD!$A$1:$C$2000,3,FALSE)*(M131+O131)/2)+IF((VLOOKUP(R131,MogulsDD!$A$1:$C$2000,3,FALSE)*(N131+P131)/2)&gt;3.75,3.75,VLOOKUP(R131,MogulsDD!$A$1:$C$2000,3,FALSE)*(N131+P131)/2)+IF((18-12*S131/$J$5)&gt;7.5,7.5,IF((18-12*S131/$J$5)&lt;0,0,(18-12*S131/$J$5)))</f>
        <v>0</v>
      </c>
      <c r="U131" s="43"/>
      <c r="V131" s="43"/>
      <c r="W131" s="43"/>
      <c r="X131" s="43"/>
      <c r="Y131" s="43"/>
      <c r="Z131" s="43"/>
      <c r="AA131" s="43"/>
      <c r="AB131" s="43"/>
      <c r="AC131" s="43"/>
      <c r="AD131" s="43"/>
    </row>
    <row r="132" spans="1:30" ht="12.75" hidden="1" customHeight="1">
      <c r="A132" s="56">
        <f t="shared" si="3"/>
        <v>13</v>
      </c>
      <c r="B132" s="110"/>
      <c r="C132" s="58"/>
      <c r="D132" s="58"/>
      <c r="E132" s="58"/>
      <c r="F132" s="58"/>
      <c r="G132" s="58"/>
      <c r="H132" s="58"/>
      <c r="I132" s="60"/>
      <c r="J132" s="111"/>
      <c r="K132" s="81"/>
      <c r="L132" s="81"/>
      <c r="M132" s="82"/>
      <c r="N132" s="82"/>
      <c r="O132" s="78"/>
      <c r="P132" s="78"/>
      <c r="Q132" s="78" t="s">
        <v>1669</v>
      </c>
      <c r="R132" s="78" t="s">
        <v>1670</v>
      </c>
      <c r="S132" s="62">
        <v>9999</v>
      </c>
      <c r="T132" s="58">
        <f>(J132+K132+L132)+IF((VLOOKUP(Q132,MogulsDD!$A$1:$C$2000,3,FALSE)*(M132+O132)/2)&gt;3.75,3.75,VLOOKUP(Q132,MogulsDD!$A$1:$C$2000,3,FALSE)*(M132+O132)/2)+IF((VLOOKUP(R132,MogulsDD!$A$1:$C$2000,3,FALSE)*(N132+P132)/2)&gt;3.75,3.75,VLOOKUP(R132,MogulsDD!$A$1:$C$2000,3,FALSE)*(N132+P132)/2)+IF((18-12*S132/$J$5)&gt;7.5,7.5,IF((18-12*S132/$J$5)&lt;0,0,(18-12*S132/$J$5)))</f>
        <v>0</v>
      </c>
      <c r="U132" s="43"/>
      <c r="V132" s="43"/>
      <c r="W132" s="43"/>
      <c r="X132" s="43"/>
      <c r="Y132" s="43"/>
      <c r="Z132" s="43"/>
      <c r="AA132" s="43"/>
      <c r="AB132" s="43"/>
      <c r="AC132" s="43"/>
      <c r="AD132" s="43"/>
    </row>
    <row r="133" spans="1:30" ht="12.75" hidden="1" customHeight="1">
      <c r="A133" s="56">
        <f t="shared" si="3"/>
        <v>13</v>
      </c>
      <c r="B133" s="110"/>
      <c r="C133" s="58"/>
      <c r="D133" s="58"/>
      <c r="E133" s="58"/>
      <c r="F133" s="58"/>
      <c r="G133" s="58"/>
      <c r="H133" s="58"/>
      <c r="I133" s="60"/>
      <c r="J133" s="111"/>
      <c r="K133" s="81"/>
      <c r="L133" s="81"/>
      <c r="M133" s="82"/>
      <c r="N133" s="82"/>
      <c r="O133" s="78"/>
      <c r="P133" s="78"/>
      <c r="Q133" s="78" t="s">
        <v>1671</v>
      </c>
      <c r="R133" s="78" t="s">
        <v>1672</v>
      </c>
      <c r="S133" s="62">
        <v>9999</v>
      </c>
      <c r="T133" s="58">
        <f>(J133+K133+L133)+IF((VLOOKUP(Q133,MogulsDD!$A$1:$C$2000,3,FALSE)*(M133+O133)/2)&gt;3.75,3.75,VLOOKUP(Q133,MogulsDD!$A$1:$C$2000,3,FALSE)*(M133+O133)/2)+IF((VLOOKUP(R133,MogulsDD!$A$1:$C$2000,3,FALSE)*(N133+P133)/2)&gt;3.75,3.75,VLOOKUP(R133,MogulsDD!$A$1:$C$2000,3,FALSE)*(N133+P133)/2)+IF((18-12*S133/$J$5)&gt;7.5,7.5,IF((18-12*S133/$J$5)&lt;0,0,(18-12*S133/$J$5)))</f>
        <v>0</v>
      </c>
      <c r="U133" s="43"/>
      <c r="V133" s="43"/>
      <c r="W133" s="43"/>
      <c r="X133" s="43"/>
      <c r="Y133" s="43"/>
      <c r="Z133" s="43"/>
      <c r="AA133" s="43"/>
      <c r="AB133" s="43"/>
      <c r="AC133" s="43"/>
      <c r="AD133" s="43"/>
    </row>
    <row r="134" spans="1:30" ht="12.75" hidden="1" customHeight="1">
      <c r="A134" s="56">
        <f t="shared" si="3"/>
        <v>13</v>
      </c>
      <c r="B134" s="110"/>
      <c r="C134" s="58"/>
      <c r="D134" s="58"/>
      <c r="E134" s="58"/>
      <c r="F134" s="58"/>
      <c r="G134" s="58"/>
      <c r="H134" s="58"/>
      <c r="I134" s="60"/>
      <c r="J134" s="111"/>
      <c r="K134" s="81"/>
      <c r="L134" s="81"/>
      <c r="M134" s="82"/>
      <c r="N134" s="82"/>
      <c r="O134" s="78"/>
      <c r="P134" s="78"/>
      <c r="Q134" s="78" t="s">
        <v>1673</v>
      </c>
      <c r="R134" s="78" t="s">
        <v>1674</v>
      </c>
      <c r="S134" s="62">
        <v>9999</v>
      </c>
      <c r="T134" s="58">
        <f>(J134+K134+L134)+IF((VLOOKUP(Q134,MogulsDD!$A$1:$C$2000,3,FALSE)*(M134+O134)/2)&gt;3.75,3.75,VLOOKUP(Q134,MogulsDD!$A$1:$C$2000,3,FALSE)*(M134+O134)/2)+IF((VLOOKUP(R134,MogulsDD!$A$1:$C$2000,3,FALSE)*(N134+P134)/2)&gt;3.75,3.75,VLOOKUP(R134,MogulsDD!$A$1:$C$2000,3,FALSE)*(N134+P134)/2)+IF((18-12*S134/$J$5)&gt;7.5,7.5,IF((18-12*S134/$J$5)&lt;0,0,(18-12*S134/$J$5)))</f>
        <v>0</v>
      </c>
      <c r="U134" s="43"/>
      <c r="V134" s="43"/>
      <c r="W134" s="43"/>
      <c r="X134" s="43"/>
      <c r="Y134" s="43"/>
      <c r="Z134" s="43"/>
      <c r="AA134" s="43"/>
      <c r="AB134" s="43"/>
      <c r="AC134" s="43"/>
      <c r="AD134" s="43"/>
    </row>
    <row r="135" spans="1:30" ht="12.75" hidden="1" customHeight="1">
      <c r="A135" s="56">
        <f t="shared" si="3"/>
        <v>13</v>
      </c>
      <c r="B135" s="110"/>
      <c r="C135" s="58"/>
      <c r="D135" s="58"/>
      <c r="E135" s="58"/>
      <c r="F135" s="58"/>
      <c r="G135" s="58"/>
      <c r="H135" s="58"/>
      <c r="I135" s="60"/>
      <c r="J135" s="111"/>
      <c r="K135" s="81"/>
      <c r="L135" s="81"/>
      <c r="M135" s="82"/>
      <c r="N135" s="82"/>
      <c r="O135" s="78"/>
      <c r="P135" s="78"/>
      <c r="Q135" s="78" t="s">
        <v>1675</v>
      </c>
      <c r="R135" s="78" t="s">
        <v>1676</v>
      </c>
      <c r="S135" s="62">
        <v>9999</v>
      </c>
      <c r="T135" s="58">
        <f>(J135+K135+L135)+IF((VLOOKUP(Q135,MogulsDD!$A$1:$C$2000,3,FALSE)*(M135+O135)/2)&gt;3.75,3.75,VLOOKUP(Q135,MogulsDD!$A$1:$C$2000,3,FALSE)*(M135+O135)/2)+IF((VLOOKUP(R135,MogulsDD!$A$1:$C$2000,3,FALSE)*(N135+P135)/2)&gt;3.75,3.75,VLOOKUP(R135,MogulsDD!$A$1:$C$2000,3,FALSE)*(N135+P135)/2)+IF((18-12*S135/$J$5)&gt;7.5,7.5,IF((18-12*S135/$J$5)&lt;0,0,(18-12*S135/$J$5)))</f>
        <v>0</v>
      </c>
      <c r="U135" s="43"/>
      <c r="V135" s="43"/>
      <c r="W135" s="43"/>
      <c r="X135" s="43"/>
      <c r="Y135" s="43"/>
      <c r="Z135" s="43"/>
      <c r="AA135" s="43"/>
      <c r="AB135" s="43"/>
      <c r="AC135" s="43"/>
      <c r="AD135" s="43"/>
    </row>
    <row r="136" spans="1:30" ht="12.75" hidden="1" customHeight="1">
      <c r="A136" s="56">
        <f t="shared" si="3"/>
        <v>13</v>
      </c>
      <c r="B136" s="110"/>
      <c r="C136" s="58"/>
      <c r="D136" s="58"/>
      <c r="E136" s="58"/>
      <c r="F136" s="58"/>
      <c r="G136" s="58"/>
      <c r="H136" s="58"/>
      <c r="I136" s="60"/>
      <c r="J136" s="111"/>
      <c r="K136" s="81"/>
      <c r="L136" s="81"/>
      <c r="M136" s="82"/>
      <c r="N136" s="82"/>
      <c r="O136" s="78"/>
      <c r="P136" s="78"/>
      <c r="Q136" s="78" t="s">
        <v>1677</v>
      </c>
      <c r="R136" s="78" t="s">
        <v>1678</v>
      </c>
      <c r="S136" s="62">
        <v>9999</v>
      </c>
      <c r="T136" s="58">
        <f>(J136+K136+L136)+IF((VLOOKUP(Q136,MogulsDD!$A$1:$C$2000,3,FALSE)*(M136+O136)/2)&gt;3.75,3.75,VLOOKUP(Q136,MogulsDD!$A$1:$C$2000,3,FALSE)*(M136+O136)/2)+IF((VLOOKUP(R136,MogulsDD!$A$1:$C$2000,3,FALSE)*(N136+P136)/2)&gt;3.75,3.75,VLOOKUP(R136,MogulsDD!$A$1:$C$2000,3,FALSE)*(N136+P136)/2)+IF((18-12*S136/$J$5)&gt;7.5,7.5,IF((18-12*S136/$J$5)&lt;0,0,(18-12*S136/$J$5)))</f>
        <v>0</v>
      </c>
      <c r="U136" s="43"/>
      <c r="V136" s="43"/>
      <c r="W136" s="43"/>
      <c r="X136" s="43"/>
      <c r="Y136" s="43"/>
      <c r="Z136" s="43"/>
      <c r="AA136" s="43"/>
      <c r="AB136" s="43"/>
      <c r="AC136" s="43"/>
      <c r="AD136" s="43"/>
    </row>
    <row r="137" spans="1:30" ht="12.75" hidden="1" customHeight="1">
      <c r="A137" s="56">
        <f t="shared" si="3"/>
        <v>13</v>
      </c>
      <c r="B137" s="110"/>
      <c r="C137" s="58"/>
      <c r="D137" s="58"/>
      <c r="E137" s="58"/>
      <c r="F137" s="58"/>
      <c r="G137" s="58"/>
      <c r="H137" s="58"/>
      <c r="I137" s="60"/>
      <c r="J137" s="111"/>
      <c r="K137" s="81"/>
      <c r="L137" s="81"/>
      <c r="M137" s="82"/>
      <c r="N137" s="82"/>
      <c r="O137" s="78"/>
      <c r="P137" s="78"/>
      <c r="Q137" s="78" t="s">
        <v>1679</v>
      </c>
      <c r="R137" s="78" t="s">
        <v>1680</v>
      </c>
      <c r="S137" s="62">
        <v>9999</v>
      </c>
      <c r="T137" s="58">
        <f>(J137+K137+L137)+IF((VLOOKUP(Q137,MogulsDD!$A$1:$C$2000,3,FALSE)*(M137+O137)/2)&gt;3.75,3.75,VLOOKUP(Q137,MogulsDD!$A$1:$C$2000,3,FALSE)*(M137+O137)/2)+IF((VLOOKUP(R137,MogulsDD!$A$1:$C$2000,3,FALSE)*(N137+P137)/2)&gt;3.75,3.75,VLOOKUP(R137,MogulsDD!$A$1:$C$2000,3,FALSE)*(N137+P137)/2)+IF((18-12*S137/$J$5)&gt;7.5,7.5,IF((18-12*S137/$J$5)&lt;0,0,(18-12*S137/$J$5)))</f>
        <v>0</v>
      </c>
      <c r="U137" s="43"/>
      <c r="V137" s="43"/>
      <c r="W137" s="43"/>
      <c r="X137" s="43"/>
      <c r="Y137" s="43"/>
      <c r="Z137" s="43"/>
      <c r="AA137" s="43"/>
      <c r="AB137" s="43"/>
      <c r="AC137" s="43"/>
      <c r="AD137" s="43"/>
    </row>
    <row r="138" spans="1:30" ht="12.75" hidden="1" customHeight="1">
      <c r="A138" s="56">
        <f t="shared" si="3"/>
        <v>13</v>
      </c>
      <c r="B138" s="110"/>
      <c r="C138" s="58"/>
      <c r="D138" s="58"/>
      <c r="E138" s="58"/>
      <c r="F138" s="58"/>
      <c r="G138" s="58"/>
      <c r="H138" s="58"/>
      <c r="I138" s="60"/>
      <c r="J138" s="111"/>
      <c r="K138" s="81"/>
      <c r="L138" s="81"/>
      <c r="M138" s="82"/>
      <c r="N138" s="82"/>
      <c r="O138" s="78"/>
      <c r="P138" s="78"/>
      <c r="Q138" s="78" t="s">
        <v>1681</v>
      </c>
      <c r="R138" s="78" t="s">
        <v>1682</v>
      </c>
      <c r="S138" s="62">
        <v>9999</v>
      </c>
      <c r="T138" s="58">
        <f>(J138+K138+L138)+IF((VLOOKUP(Q138,MogulsDD!$A$1:$C$2000,3,FALSE)*(M138+O138)/2)&gt;3.75,3.75,VLOOKUP(Q138,MogulsDD!$A$1:$C$2000,3,FALSE)*(M138+O138)/2)+IF((VLOOKUP(R138,MogulsDD!$A$1:$C$2000,3,FALSE)*(N138+P138)/2)&gt;3.75,3.75,VLOOKUP(R138,MogulsDD!$A$1:$C$2000,3,FALSE)*(N138+P138)/2)+IF((18-12*S138/$J$5)&gt;7.5,7.5,IF((18-12*S138/$J$5)&lt;0,0,(18-12*S138/$J$5)))</f>
        <v>0</v>
      </c>
      <c r="U138" s="43"/>
      <c r="V138" s="43"/>
      <c r="W138" s="43"/>
      <c r="X138" s="43"/>
      <c r="Y138" s="43"/>
      <c r="Z138" s="43"/>
      <c r="AA138" s="43"/>
      <c r="AB138" s="43"/>
      <c r="AC138" s="43"/>
      <c r="AD138" s="43"/>
    </row>
    <row r="139" spans="1:30" ht="12.75" hidden="1" customHeight="1">
      <c r="A139" s="56">
        <f t="shared" si="3"/>
        <v>13</v>
      </c>
      <c r="B139" s="110"/>
      <c r="C139" s="58"/>
      <c r="D139" s="58"/>
      <c r="E139" s="58"/>
      <c r="F139" s="58"/>
      <c r="G139" s="58"/>
      <c r="H139" s="58"/>
      <c r="I139" s="60"/>
      <c r="J139" s="111"/>
      <c r="K139" s="81"/>
      <c r="L139" s="81"/>
      <c r="M139" s="82"/>
      <c r="N139" s="82"/>
      <c r="O139" s="78"/>
      <c r="P139" s="78"/>
      <c r="Q139" s="78" t="s">
        <v>1683</v>
      </c>
      <c r="R139" s="78" t="s">
        <v>1684</v>
      </c>
      <c r="S139" s="62">
        <v>9999</v>
      </c>
      <c r="T139" s="58">
        <f>(J139+K139+L139)+IF((VLOOKUP(Q139,MogulsDD!$A$1:$C$2000,3,FALSE)*(M139+O139)/2)&gt;3.75,3.75,VLOOKUP(Q139,MogulsDD!$A$1:$C$2000,3,FALSE)*(M139+O139)/2)+IF((VLOOKUP(R139,MogulsDD!$A$1:$C$2000,3,FALSE)*(N139+P139)/2)&gt;3.75,3.75,VLOOKUP(R139,MogulsDD!$A$1:$C$2000,3,FALSE)*(N139+P139)/2)+IF((18-12*S139/$J$5)&gt;7.5,7.5,IF((18-12*S139/$J$5)&lt;0,0,(18-12*S139/$J$5)))</f>
        <v>0</v>
      </c>
      <c r="U139" s="43"/>
      <c r="V139" s="43"/>
      <c r="W139" s="43"/>
      <c r="X139" s="43"/>
      <c r="Y139" s="43"/>
      <c r="Z139" s="43"/>
      <c r="AA139" s="43"/>
      <c r="AB139" s="43"/>
      <c r="AC139" s="43"/>
      <c r="AD139" s="43"/>
    </row>
    <row r="140" spans="1:30" ht="13.5" hidden="1" customHeight="1">
      <c r="A140" s="56">
        <f t="shared" si="3"/>
        <v>13</v>
      </c>
      <c r="B140" s="118"/>
      <c r="C140" s="86"/>
      <c r="D140" s="86"/>
      <c r="E140" s="86"/>
      <c r="F140" s="86"/>
      <c r="G140" s="86"/>
      <c r="H140" s="86"/>
      <c r="I140" s="87"/>
      <c r="J140" s="119"/>
      <c r="K140" s="89"/>
      <c r="L140" s="89"/>
      <c r="M140" s="90"/>
      <c r="N140" s="90"/>
      <c r="O140" s="120"/>
      <c r="P140" s="120"/>
      <c r="Q140" s="78" t="s">
        <v>1685</v>
      </c>
      <c r="R140" s="78" t="s">
        <v>1686</v>
      </c>
      <c r="S140" s="62">
        <v>9999</v>
      </c>
      <c r="T140" s="58">
        <f>(J140+K140+L140)+IF((VLOOKUP(Q140,MogulsDD!$A$1:$C$2000,3,FALSE)*(M140+O140)/2)&gt;3.75,3.75,VLOOKUP(Q140,MogulsDD!$A$1:$C$2000,3,FALSE)*(M140+O140)/2)+IF((VLOOKUP(R140,MogulsDD!$A$1:$C$2000,3,FALSE)*(N140+P140)/2)&gt;3.75,3.75,VLOOKUP(R140,MogulsDD!$A$1:$C$2000,3,FALSE)*(N140+P140)/2)+IF((18-12*S140/$J$5)&gt;7.5,7.5,IF((18-12*S140/$J$5)&lt;0,0,(18-12*S140/$J$5)))</f>
        <v>0</v>
      </c>
      <c r="U140" s="43"/>
      <c r="V140" s="43"/>
      <c r="W140" s="43"/>
      <c r="X140" s="43"/>
      <c r="Y140" s="43"/>
      <c r="Z140" s="43"/>
      <c r="AA140" s="43"/>
      <c r="AB140" s="43"/>
      <c r="AC140" s="43"/>
      <c r="AD140" s="43"/>
    </row>
    <row r="141" spans="1:30" ht="12.75" hidden="1" customHeight="1">
      <c r="A141" s="2"/>
      <c r="B141" s="2"/>
      <c r="C141" s="2"/>
      <c r="D141" s="2"/>
      <c r="E141" s="2"/>
      <c r="F141" s="2"/>
      <c r="G141" s="2"/>
      <c r="H141" s="2"/>
      <c r="I141" s="2"/>
      <c r="J141" s="2"/>
      <c r="K141" s="2"/>
      <c r="L141" s="2"/>
      <c r="M141" s="2"/>
      <c r="N141" s="2"/>
      <c r="O141" s="2"/>
      <c r="P141" s="2"/>
      <c r="Q141" s="2"/>
      <c r="R141" s="2"/>
      <c r="S141" s="2"/>
      <c r="T141" s="2"/>
      <c r="U141" s="43"/>
      <c r="V141" s="43"/>
      <c r="W141" s="43"/>
      <c r="X141" s="43"/>
      <c r="Y141" s="43"/>
      <c r="Z141" s="43"/>
      <c r="AA141" s="43"/>
      <c r="AB141" s="43"/>
      <c r="AC141" s="43"/>
      <c r="AD141" s="43"/>
    </row>
    <row r="142" spans="1:30" ht="12.75" hidden="1" customHeight="1">
      <c r="A142" s="2"/>
      <c r="B142" s="2"/>
      <c r="C142" s="2"/>
      <c r="D142" s="2"/>
      <c r="E142" s="2"/>
      <c r="F142" s="2"/>
      <c r="G142" s="2"/>
      <c r="H142" s="2"/>
      <c r="I142" s="2"/>
      <c r="J142" s="2"/>
      <c r="K142" s="2"/>
      <c r="L142" s="2"/>
      <c r="M142" s="2"/>
      <c r="N142" s="2"/>
      <c r="O142" s="2"/>
      <c r="P142" s="2"/>
      <c r="Q142" s="2"/>
      <c r="R142" s="2"/>
      <c r="S142" s="2"/>
      <c r="T142" s="2"/>
      <c r="U142" s="43"/>
      <c r="V142" s="43"/>
      <c r="W142" s="43"/>
      <c r="X142" s="43"/>
      <c r="Y142" s="43"/>
      <c r="Z142" s="43"/>
      <c r="AA142" s="43"/>
      <c r="AB142" s="43"/>
      <c r="AC142" s="43"/>
      <c r="AD142" s="43"/>
    </row>
    <row r="143" spans="1:30" ht="12.75" hidden="1" customHeight="1">
      <c r="A143" s="2"/>
      <c r="B143" s="2"/>
      <c r="C143" s="2"/>
      <c r="D143" s="2"/>
      <c r="E143" s="2"/>
      <c r="F143" s="2"/>
      <c r="G143" s="2"/>
      <c r="H143" s="2"/>
      <c r="I143" s="2"/>
      <c r="J143" s="2"/>
      <c r="K143" s="2"/>
      <c r="L143" s="2"/>
      <c r="M143" s="2"/>
      <c r="N143" s="2"/>
      <c r="O143" s="2"/>
      <c r="P143" s="2"/>
      <c r="Q143" s="2"/>
      <c r="R143" s="2"/>
      <c r="S143" s="2"/>
      <c r="T143" s="2"/>
      <c r="U143" s="43"/>
      <c r="V143" s="43"/>
      <c r="W143" s="43"/>
      <c r="X143" s="43"/>
      <c r="Y143" s="43"/>
      <c r="Z143" s="43"/>
      <c r="AA143" s="43"/>
      <c r="AB143" s="43"/>
      <c r="AC143" s="43"/>
      <c r="AD143" s="43"/>
    </row>
    <row r="144" spans="1:30" ht="12.75" hidden="1" customHeight="1">
      <c r="A144" s="2"/>
      <c r="B144" s="2"/>
      <c r="C144" s="2"/>
      <c r="D144" s="2"/>
      <c r="E144" s="2"/>
      <c r="F144" s="2"/>
      <c r="G144" s="2"/>
      <c r="H144" s="2"/>
      <c r="I144" s="2"/>
      <c r="J144" s="2"/>
      <c r="K144" s="2"/>
      <c r="L144" s="2"/>
      <c r="M144" s="2"/>
      <c r="N144" s="2"/>
      <c r="O144" s="2"/>
      <c r="P144" s="2"/>
      <c r="Q144" s="2"/>
      <c r="R144" s="2"/>
      <c r="S144" s="2"/>
      <c r="T144" s="2"/>
      <c r="U144" s="43"/>
      <c r="V144" s="43"/>
      <c r="W144" s="43"/>
      <c r="X144" s="43"/>
      <c r="Y144" s="43"/>
      <c r="Z144" s="43"/>
      <c r="AA144" s="43"/>
      <c r="AB144" s="43"/>
      <c r="AC144" s="43"/>
      <c r="AD144" s="43"/>
    </row>
    <row r="145" spans="1:30" ht="12.75" hidden="1" customHeight="1">
      <c r="A145" s="2"/>
      <c r="B145" s="2"/>
      <c r="C145" s="2"/>
      <c r="D145" s="2"/>
      <c r="E145" s="2"/>
      <c r="F145" s="2"/>
      <c r="G145" s="2"/>
      <c r="H145" s="2"/>
      <c r="I145" s="2"/>
      <c r="J145" s="2"/>
      <c r="K145" s="2"/>
      <c r="L145" s="2"/>
      <c r="M145" s="2"/>
      <c r="N145" s="2"/>
      <c r="O145" s="2"/>
      <c r="P145" s="2"/>
      <c r="Q145" s="2"/>
      <c r="R145" s="2"/>
      <c r="S145" s="2"/>
      <c r="T145" s="2"/>
      <c r="U145" s="43"/>
      <c r="V145" s="43"/>
      <c r="W145" s="43"/>
      <c r="X145" s="43"/>
      <c r="Y145" s="43"/>
      <c r="Z145" s="43"/>
      <c r="AA145" s="43"/>
      <c r="AB145" s="43"/>
      <c r="AC145" s="43"/>
      <c r="AD145" s="43"/>
    </row>
    <row r="146" spans="1:30" ht="12.75" hidden="1" customHeight="1">
      <c r="A146" s="2"/>
      <c r="B146" s="2"/>
      <c r="C146" s="2"/>
      <c r="D146" s="2"/>
      <c r="E146" s="2"/>
      <c r="F146" s="2"/>
      <c r="G146" s="2"/>
      <c r="H146" s="2"/>
      <c r="I146" s="2"/>
      <c r="J146" s="2"/>
      <c r="K146" s="2"/>
      <c r="L146" s="2"/>
      <c r="M146" s="2"/>
      <c r="N146" s="2"/>
      <c r="O146" s="2"/>
      <c r="P146" s="2"/>
      <c r="Q146" s="2"/>
      <c r="R146" s="2"/>
      <c r="S146" s="2"/>
      <c r="T146" s="2"/>
      <c r="U146" s="43"/>
      <c r="V146" s="43"/>
      <c r="W146" s="43"/>
      <c r="X146" s="43"/>
      <c r="Y146" s="43"/>
      <c r="Z146" s="43"/>
      <c r="AA146" s="43"/>
      <c r="AB146" s="43"/>
      <c r="AC146" s="43"/>
      <c r="AD146" s="43"/>
    </row>
    <row r="147" spans="1:30" ht="12.75" hidden="1" customHeight="1">
      <c r="A147" s="2"/>
      <c r="B147" s="2"/>
      <c r="C147" s="2"/>
      <c r="D147" s="2"/>
      <c r="E147" s="2"/>
      <c r="F147" s="2"/>
      <c r="G147" s="2"/>
      <c r="H147" s="2"/>
      <c r="I147" s="2"/>
      <c r="J147" s="2"/>
      <c r="K147" s="2"/>
      <c r="L147" s="2"/>
      <c r="M147" s="2"/>
      <c r="N147" s="2"/>
      <c r="O147" s="2"/>
      <c r="P147" s="2"/>
      <c r="Q147" s="2"/>
      <c r="R147" s="2"/>
      <c r="S147" s="2"/>
      <c r="T147" s="2"/>
      <c r="U147" s="43"/>
      <c r="V147" s="43"/>
      <c r="W147" s="43"/>
      <c r="X147" s="43"/>
      <c r="Y147" s="43"/>
      <c r="Z147" s="43"/>
      <c r="AA147" s="43"/>
      <c r="AB147" s="43"/>
      <c r="AC147" s="43"/>
      <c r="AD147" s="43"/>
    </row>
    <row r="148" spans="1:30" ht="12.75" hidden="1" customHeight="1">
      <c r="A148" s="2"/>
      <c r="B148" s="2"/>
      <c r="C148" s="2"/>
      <c r="D148" s="2"/>
      <c r="E148" s="2"/>
      <c r="F148" s="2"/>
      <c r="G148" s="2"/>
      <c r="H148" s="2"/>
      <c r="I148" s="2"/>
      <c r="J148" s="2"/>
      <c r="K148" s="2"/>
      <c r="L148" s="2"/>
      <c r="M148" s="2"/>
      <c r="N148" s="2"/>
      <c r="O148" s="2"/>
      <c r="P148" s="2"/>
      <c r="Q148" s="2"/>
      <c r="R148" s="2"/>
      <c r="S148" s="2"/>
      <c r="T148" s="2"/>
      <c r="U148" s="43"/>
      <c r="V148" s="43"/>
      <c r="W148" s="43"/>
      <c r="X148" s="43"/>
      <c r="Y148" s="43"/>
      <c r="Z148" s="43"/>
      <c r="AA148" s="43"/>
      <c r="AB148" s="43"/>
      <c r="AC148" s="43"/>
      <c r="AD148" s="43"/>
    </row>
    <row r="149" spans="1:30" ht="12.75" hidden="1" customHeight="1">
      <c r="A149" s="2"/>
      <c r="B149" s="2"/>
      <c r="C149" s="2"/>
      <c r="D149" s="2"/>
      <c r="E149" s="2"/>
      <c r="F149" s="2"/>
      <c r="G149" s="2"/>
      <c r="H149" s="2"/>
      <c r="I149" s="2"/>
      <c r="J149" s="2"/>
      <c r="K149" s="2"/>
      <c r="L149" s="2"/>
      <c r="M149" s="2"/>
      <c r="N149" s="2"/>
      <c r="O149" s="2"/>
      <c r="P149" s="2"/>
      <c r="Q149" s="2"/>
      <c r="R149" s="2"/>
      <c r="S149" s="2"/>
      <c r="T149" s="2"/>
      <c r="U149" s="43"/>
      <c r="V149" s="43"/>
      <c r="W149" s="43"/>
      <c r="X149" s="43"/>
      <c r="Y149" s="43"/>
      <c r="Z149" s="43"/>
      <c r="AA149" s="43"/>
      <c r="AB149" s="43"/>
      <c r="AC149" s="43"/>
      <c r="AD149" s="43"/>
    </row>
    <row r="150" spans="1:30" ht="12.75" customHeight="1">
      <c r="A150" s="2"/>
      <c r="B150" s="2"/>
      <c r="C150" s="2"/>
      <c r="D150" s="2"/>
      <c r="E150" s="2"/>
      <c r="F150" s="2"/>
      <c r="G150" s="2"/>
      <c r="H150" s="2"/>
      <c r="I150" s="2"/>
      <c r="J150" s="2"/>
      <c r="K150" s="2"/>
      <c r="L150" s="2"/>
      <c r="M150" s="2"/>
      <c r="N150" s="2"/>
      <c r="O150" s="2"/>
      <c r="P150" s="2"/>
      <c r="Q150" s="2"/>
      <c r="R150" s="2"/>
      <c r="S150" s="2"/>
      <c r="T150" s="2"/>
      <c r="U150" s="43"/>
      <c r="V150" s="43"/>
      <c r="W150" s="43"/>
      <c r="X150" s="43"/>
      <c r="Y150" s="43"/>
      <c r="Z150" s="43"/>
      <c r="AA150" s="43"/>
      <c r="AB150" s="43"/>
      <c r="AC150" s="43"/>
      <c r="AD150" s="43"/>
    </row>
    <row r="151" spans="1:30" ht="12.75" customHeight="1">
      <c r="A151" s="2"/>
      <c r="B151" s="2"/>
      <c r="C151" s="2"/>
      <c r="D151" s="2"/>
      <c r="E151" s="2"/>
      <c r="F151" s="2"/>
      <c r="G151" s="2"/>
      <c r="H151" s="2"/>
      <c r="I151" s="2"/>
      <c r="J151" s="2"/>
      <c r="K151" s="2"/>
      <c r="L151" s="2"/>
      <c r="M151" s="2"/>
      <c r="N151" s="2"/>
      <c r="O151" s="2"/>
      <c r="P151" s="2"/>
      <c r="Q151" s="2"/>
      <c r="R151" s="2"/>
      <c r="S151" s="2"/>
      <c r="T151" s="2"/>
      <c r="U151" s="43"/>
      <c r="V151" s="43"/>
      <c r="W151" s="43"/>
      <c r="X151" s="43"/>
      <c r="Y151" s="43"/>
      <c r="Z151" s="43"/>
      <c r="AA151" s="43"/>
      <c r="AB151" s="43"/>
      <c r="AC151" s="43"/>
      <c r="AD151" s="43"/>
    </row>
    <row r="152" spans="1:30" ht="12.75" customHeight="1">
      <c r="A152" s="2"/>
      <c r="B152" s="2"/>
      <c r="C152" s="2"/>
      <c r="D152" s="2"/>
      <c r="E152" s="2"/>
      <c r="F152" s="2"/>
      <c r="G152" s="2"/>
      <c r="H152" s="2"/>
      <c r="I152" s="2"/>
      <c r="J152" s="2"/>
      <c r="K152" s="2"/>
      <c r="L152" s="2"/>
      <c r="M152" s="2"/>
      <c r="N152" s="2"/>
      <c r="O152" s="2"/>
      <c r="P152" s="2"/>
      <c r="Q152" s="2"/>
      <c r="R152" s="2"/>
      <c r="S152" s="2"/>
      <c r="T152" s="2"/>
      <c r="U152" s="43"/>
      <c r="V152" s="43"/>
      <c r="W152" s="43"/>
      <c r="X152" s="43"/>
      <c r="Y152" s="43"/>
      <c r="Z152" s="43"/>
      <c r="AA152" s="43"/>
      <c r="AB152" s="43"/>
      <c r="AC152" s="43"/>
      <c r="AD152" s="43"/>
    </row>
    <row r="153" spans="1:30" ht="12.75" customHeight="1">
      <c r="A153" s="2"/>
      <c r="B153" s="2"/>
      <c r="C153" s="2"/>
      <c r="D153" s="2"/>
      <c r="E153" s="2"/>
      <c r="F153" s="2"/>
      <c r="G153" s="2"/>
      <c r="H153" s="2"/>
      <c r="I153" s="2"/>
      <c r="J153" s="2"/>
      <c r="K153" s="2"/>
      <c r="L153" s="2"/>
      <c r="M153" s="2"/>
      <c r="N153" s="2"/>
      <c r="O153" s="2"/>
      <c r="P153" s="2"/>
      <c r="Q153" s="2"/>
      <c r="R153" s="2"/>
      <c r="S153" s="2"/>
      <c r="T153" s="2"/>
      <c r="U153" s="43"/>
      <c r="V153" s="43"/>
      <c r="W153" s="43"/>
      <c r="X153" s="43"/>
      <c r="Y153" s="43"/>
      <c r="Z153" s="43"/>
      <c r="AA153" s="43"/>
      <c r="AB153" s="43"/>
      <c r="AC153" s="43"/>
      <c r="AD153" s="43"/>
    </row>
    <row r="154" spans="1:30" ht="12.75" customHeight="1">
      <c r="A154" s="2"/>
      <c r="B154" s="2"/>
      <c r="C154" s="2"/>
      <c r="D154" s="2"/>
      <c r="E154" s="2"/>
      <c r="F154" s="2"/>
      <c r="G154" s="2"/>
      <c r="H154" s="2"/>
      <c r="I154" s="2"/>
      <c r="J154" s="2"/>
      <c r="K154" s="2"/>
      <c r="L154" s="2"/>
      <c r="M154" s="2"/>
      <c r="N154" s="2"/>
      <c r="O154" s="2"/>
      <c r="P154" s="2"/>
      <c r="Q154" s="2"/>
      <c r="R154" s="2"/>
      <c r="S154" s="2"/>
      <c r="T154" s="2"/>
      <c r="U154" s="43"/>
      <c r="V154" s="43"/>
      <c r="W154" s="43"/>
      <c r="X154" s="43"/>
      <c r="Y154" s="43"/>
      <c r="Z154" s="43"/>
      <c r="AA154" s="43"/>
      <c r="AB154" s="43"/>
      <c r="AC154" s="43"/>
      <c r="AD154" s="43"/>
    </row>
    <row r="155" spans="1:30" ht="12.75" customHeight="1">
      <c r="A155" s="2"/>
      <c r="B155" s="2"/>
      <c r="C155" s="2"/>
      <c r="D155" s="2"/>
      <c r="E155" s="2"/>
      <c r="F155" s="2"/>
      <c r="G155" s="2"/>
      <c r="H155" s="2"/>
      <c r="I155" s="2"/>
      <c r="J155" s="2"/>
      <c r="K155" s="2"/>
      <c r="L155" s="2"/>
      <c r="M155" s="2"/>
      <c r="N155" s="2"/>
      <c r="O155" s="2"/>
      <c r="P155" s="2"/>
      <c r="Q155" s="2"/>
      <c r="R155" s="2"/>
      <c r="S155" s="2"/>
      <c r="T155" s="2"/>
      <c r="U155" s="43"/>
      <c r="V155" s="43"/>
      <c r="W155" s="43"/>
      <c r="X155" s="43"/>
      <c r="Y155" s="43"/>
      <c r="Z155" s="43"/>
      <c r="AA155" s="43"/>
      <c r="AB155" s="43"/>
      <c r="AC155" s="43"/>
      <c r="AD155" s="43"/>
    </row>
    <row r="156" spans="1:30" ht="12.75" customHeight="1">
      <c r="A156" s="2"/>
      <c r="B156" s="2"/>
      <c r="C156" s="2"/>
      <c r="D156" s="2"/>
      <c r="E156" s="2"/>
      <c r="F156" s="2"/>
      <c r="G156" s="2"/>
      <c r="H156" s="2"/>
      <c r="I156" s="2"/>
      <c r="J156" s="2"/>
      <c r="K156" s="2"/>
      <c r="L156" s="2"/>
      <c r="M156" s="2"/>
      <c r="N156" s="2"/>
      <c r="O156" s="2"/>
      <c r="P156" s="2"/>
      <c r="Q156" s="2"/>
      <c r="R156" s="2"/>
      <c r="S156" s="2"/>
      <c r="T156" s="2"/>
      <c r="U156" s="43"/>
      <c r="V156" s="43"/>
      <c r="W156" s="43"/>
      <c r="X156" s="43"/>
      <c r="Y156" s="43"/>
      <c r="Z156" s="43"/>
      <c r="AA156" s="43"/>
      <c r="AB156" s="43"/>
      <c r="AC156" s="43"/>
      <c r="AD156" s="43"/>
    </row>
    <row r="157" spans="1:30" ht="12.75" customHeight="1">
      <c r="A157" s="2"/>
      <c r="B157" s="2"/>
      <c r="C157" s="2"/>
      <c r="D157" s="2"/>
      <c r="E157" s="2"/>
      <c r="F157" s="2"/>
      <c r="G157" s="2"/>
      <c r="H157" s="2"/>
      <c r="I157" s="2"/>
      <c r="J157" s="2"/>
      <c r="K157" s="2"/>
      <c r="L157" s="2"/>
      <c r="M157" s="2"/>
      <c r="N157" s="2"/>
      <c r="O157" s="2"/>
      <c r="P157" s="2"/>
      <c r="Q157" s="2"/>
      <c r="R157" s="2"/>
      <c r="S157" s="2"/>
      <c r="T157" s="2"/>
      <c r="U157" s="43"/>
      <c r="V157" s="43"/>
      <c r="W157" s="43"/>
      <c r="X157" s="43"/>
      <c r="Y157" s="43"/>
      <c r="Z157" s="43"/>
      <c r="AA157" s="43"/>
      <c r="AB157" s="43"/>
      <c r="AC157" s="43"/>
      <c r="AD157" s="43"/>
    </row>
    <row r="158" spans="1:30" ht="12.75" customHeight="1">
      <c r="A158" s="2"/>
      <c r="B158" s="2"/>
      <c r="C158" s="2"/>
      <c r="D158" s="2"/>
      <c r="E158" s="2"/>
      <c r="F158" s="2"/>
      <c r="G158" s="2"/>
      <c r="H158" s="2"/>
      <c r="I158" s="2"/>
      <c r="J158" s="2"/>
      <c r="K158" s="2"/>
      <c r="L158" s="2"/>
      <c r="M158" s="2"/>
      <c r="N158" s="2"/>
      <c r="O158" s="2"/>
      <c r="P158" s="2"/>
      <c r="Q158" s="2"/>
      <c r="R158" s="2"/>
      <c r="S158" s="2"/>
      <c r="T158" s="2"/>
      <c r="U158" s="43"/>
      <c r="V158" s="43"/>
      <c r="W158" s="43"/>
      <c r="X158" s="43"/>
      <c r="Y158" s="43"/>
      <c r="Z158" s="43"/>
      <c r="AA158" s="43"/>
      <c r="AB158" s="43"/>
      <c r="AC158" s="43"/>
      <c r="AD158" s="43"/>
    </row>
    <row r="159" spans="1:30" ht="12.75" customHeight="1">
      <c r="A159" s="2"/>
      <c r="B159" s="2"/>
      <c r="C159" s="2"/>
      <c r="D159" s="2"/>
      <c r="E159" s="2"/>
      <c r="F159" s="2"/>
      <c r="G159" s="2"/>
      <c r="H159" s="2"/>
      <c r="I159" s="2"/>
      <c r="J159" s="2"/>
      <c r="K159" s="2"/>
      <c r="L159" s="2"/>
      <c r="M159" s="2"/>
      <c r="N159" s="2"/>
      <c r="O159" s="2"/>
      <c r="P159" s="2"/>
      <c r="Q159" s="2"/>
      <c r="R159" s="2"/>
      <c r="S159" s="2"/>
      <c r="T159" s="2"/>
      <c r="U159" s="43"/>
      <c r="V159" s="43"/>
      <c r="W159" s="43"/>
      <c r="X159" s="43"/>
      <c r="Y159" s="43"/>
      <c r="Z159" s="43"/>
      <c r="AA159" s="43"/>
      <c r="AB159" s="43"/>
      <c r="AC159" s="43"/>
      <c r="AD159" s="43"/>
    </row>
    <row r="160" spans="1:30" ht="12.75" customHeight="1">
      <c r="A160" s="2"/>
      <c r="B160" s="2"/>
      <c r="C160" s="2"/>
      <c r="D160" s="2"/>
      <c r="E160" s="2"/>
      <c r="F160" s="2"/>
      <c r="G160" s="2"/>
      <c r="H160" s="2"/>
      <c r="I160" s="2"/>
      <c r="J160" s="2"/>
      <c r="K160" s="2"/>
      <c r="L160" s="2"/>
      <c r="M160" s="2"/>
      <c r="N160" s="2"/>
      <c r="O160" s="2"/>
      <c r="P160" s="2"/>
      <c r="Q160" s="2"/>
      <c r="R160" s="2"/>
      <c r="S160" s="2"/>
      <c r="T160" s="2"/>
      <c r="U160" s="43"/>
      <c r="V160" s="43"/>
      <c r="W160" s="43"/>
      <c r="X160" s="43"/>
      <c r="Y160" s="43"/>
      <c r="Z160" s="43"/>
      <c r="AA160" s="43"/>
      <c r="AB160" s="43"/>
      <c r="AC160" s="43"/>
      <c r="AD160" s="43"/>
    </row>
    <row r="161" spans="1:30" ht="12.75" customHeight="1">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c r="AA161" s="2"/>
      <c r="AB161" s="2"/>
      <c r="AC161" s="2"/>
      <c r="AD161" s="2"/>
    </row>
  </sheetData>
  <mergeCells count="12">
    <mergeCell ref="A9:B9"/>
    <mergeCell ref="C5:F5"/>
    <mergeCell ref="A1:I1"/>
    <mergeCell ref="A2:I2"/>
    <mergeCell ref="A7:B7"/>
    <mergeCell ref="A5:B5"/>
    <mergeCell ref="C9:F9"/>
    <mergeCell ref="A6:B6"/>
    <mergeCell ref="C6:F6"/>
    <mergeCell ref="C7:F7"/>
    <mergeCell ref="C8:F8"/>
    <mergeCell ref="A8:B8"/>
  </mergeCells>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AD161"/>
  <sheetViews>
    <sheetView workbookViewId="0">
      <selection activeCell="K5" sqref="K5:Q7"/>
    </sheetView>
  </sheetViews>
  <sheetFormatPr defaultColWidth="17.33203125" defaultRowHeight="15.75" customHeight="1"/>
  <cols>
    <col min="1" max="1" width="6.6640625" customWidth="1"/>
    <col min="2" max="2" width="4.6640625" customWidth="1"/>
    <col min="3" max="3" width="4" customWidth="1"/>
    <col min="4" max="4" width="9.44140625" customWidth="1"/>
    <col min="5" max="5" width="6.109375" customWidth="1"/>
    <col min="6" max="6" width="5.88671875" customWidth="1"/>
    <col min="7" max="8" width="6.88671875" customWidth="1"/>
    <col min="9" max="9" width="7.33203125" customWidth="1"/>
    <col min="10" max="10" width="6.44140625" customWidth="1"/>
    <col min="11" max="11" width="6.109375" customWidth="1"/>
    <col min="12" max="13" width="6.88671875" customWidth="1"/>
    <col min="14" max="15" width="6.44140625" customWidth="1"/>
    <col min="16" max="16" width="6.33203125" customWidth="1"/>
    <col min="17" max="17" width="7.44140625" customWidth="1"/>
    <col min="18" max="18" width="7.5546875" customWidth="1"/>
    <col min="19" max="19" width="7.6640625" customWidth="1"/>
    <col min="20" max="20" width="6.6640625" customWidth="1"/>
    <col min="21" max="30" width="11.44140625" customWidth="1"/>
  </cols>
  <sheetData>
    <row r="1" spans="1:30" ht="24" customHeight="1">
      <c r="A1" s="198"/>
      <c r="B1" s="170"/>
      <c r="C1" s="170"/>
      <c r="D1" s="170"/>
      <c r="E1" s="170"/>
      <c r="F1" s="170"/>
      <c r="G1" s="170"/>
      <c r="H1" s="170"/>
      <c r="I1" s="170"/>
      <c r="J1" s="2"/>
      <c r="K1" s="2"/>
      <c r="L1" s="2"/>
      <c r="M1" s="2"/>
      <c r="N1" s="2"/>
      <c r="O1" s="2"/>
      <c r="P1" s="2"/>
      <c r="Q1" s="2"/>
      <c r="R1" s="2"/>
      <c r="S1" s="2"/>
      <c r="T1" s="2"/>
      <c r="U1" s="2"/>
      <c r="V1" s="2"/>
      <c r="W1" s="2"/>
      <c r="X1" s="2"/>
      <c r="Y1" s="2"/>
      <c r="Z1" s="2"/>
      <c r="AA1" s="2"/>
      <c r="AB1" s="2"/>
      <c r="AC1" s="2"/>
      <c r="AD1" s="2"/>
    </row>
    <row r="2" spans="1:30" ht="17.25" customHeight="1">
      <c r="A2" s="199" t="s">
        <v>1687</v>
      </c>
      <c r="B2" s="170"/>
      <c r="C2" s="170"/>
      <c r="D2" s="170"/>
      <c r="E2" s="170"/>
      <c r="F2" s="170"/>
      <c r="G2" s="170"/>
      <c r="H2" s="170"/>
      <c r="I2" s="170"/>
      <c r="J2" s="2"/>
      <c r="K2" s="2"/>
      <c r="L2" s="2"/>
      <c r="M2" s="2"/>
      <c r="N2" s="2"/>
      <c r="O2" s="2"/>
      <c r="P2" s="2"/>
      <c r="Q2" s="2"/>
      <c r="R2" s="2"/>
      <c r="S2" s="2"/>
      <c r="T2" s="2"/>
      <c r="U2" s="2"/>
      <c r="V2" s="2"/>
      <c r="W2" s="2"/>
      <c r="X2" s="2"/>
      <c r="Y2" s="2"/>
      <c r="Z2" s="2"/>
      <c r="AA2" s="2"/>
      <c r="AB2" s="2"/>
      <c r="AC2" s="2"/>
      <c r="AD2" s="2"/>
    </row>
    <row r="3" spans="1:30" ht="12.75" customHeight="1">
      <c r="A3" s="40"/>
      <c r="B3" s="2"/>
      <c r="C3" s="2"/>
      <c r="D3" s="2"/>
      <c r="E3" s="2"/>
      <c r="F3" s="2"/>
      <c r="G3" s="2"/>
      <c r="H3" s="2"/>
      <c r="I3" s="2"/>
      <c r="J3" s="2"/>
      <c r="K3" s="2" t="s">
        <v>1688</v>
      </c>
      <c r="L3" s="2"/>
      <c r="M3" s="2"/>
      <c r="N3" s="2"/>
      <c r="O3" s="2"/>
      <c r="P3" s="2"/>
      <c r="Q3" s="2"/>
      <c r="R3" s="2"/>
      <c r="S3" s="2"/>
      <c r="T3" s="2"/>
      <c r="U3" s="2"/>
      <c r="V3" s="2"/>
      <c r="W3" s="2"/>
      <c r="X3" s="2"/>
      <c r="Y3" s="2"/>
      <c r="Z3" s="2"/>
      <c r="AA3" s="2"/>
      <c r="AB3" s="2"/>
      <c r="AC3" s="2"/>
      <c r="AD3" s="2"/>
    </row>
    <row r="4" spans="1:30" ht="13.5" customHeight="1">
      <c r="A4" s="40"/>
      <c r="B4" s="2"/>
      <c r="C4" s="2"/>
      <c r="D4" s="2"/>
      <c r="E4" s="2"/>
      <c r="F4" s="2"/>
      <c r="G4" s="2"/>
      <c r="H4" s="2"/>
      <c r="I4" s="2"/>
      <c r="J4" s="2"/>
      <c r="K4" s="2"/>
      <c r="L4" s="2"/>
      <c r="M4" s="2"/>
      <c r="N4" s="2"/>
      <c r="O4" s="2"/>
      <c r="P4" s="2"/>
      <c r="Q4" s="2"/>
      <c r="R4" s="2"/>
      <c r="S4" s="2"/>
      <c r="T4" s="2"/>
      <c r="U4" s="2"/>
      <c r="V4" s="2"/>
      <c r="W4" s="2"/>
      <c r="X4" s="2"/>
      <c r="Y4" s="2"/>
      <c r="Z4" s="2"/>
      <c r="AA4" s="2"/>
      <c r="AB4" s="2"/>
      <c r="AC4" s="2"/>
      <c r="AD4" s="2"/>
    </row>
    <row r="5" spans="1:30" ht="12.75" customHeight="1">
      <c r="A5" s="200" t="s">
        <v>1689</v>
      </c>
      <c r="B5" s="170"/>
      <c r="C5" s="201" t="s">
        <v>1690</v>
      </c>
      <c r="D5" s="170"/>
      <c r="E5" s="170"/>
      <c r="F5" s="170"/>
      <c r="G5" s="2"/>
      <c r="H5" s="2"/>
      <c r="I5" s="2" t="s">
        <v>1691</v>
      </c>
      <c r="J5" s="41">
        <v>23.43</v>
      </c>
      <c r="K5" s="2"/>
      <c r="L5" s="2"/>
      <c r="M5" s="2"/>
      <c r="N5" s="2"/>
      <c r="O5" s="2"/>
      <c r="P5" s="42"/>
      <c r="Q5" s="2"/>
      <c r="R5" s="2"/>
      <c r="S5" s="2"/>
      <c r="T5" s="2"/>
      <c r="U5" s="2"/>
      <c r="V5" s="2"/>
      <c r="W5" s="2"/>
      <c r="X5" s="2"/>
      <c r="Y5" s="2"/>
      <c r="Z5" s="2"/>
      <c r="AA5" s="2"/>
      <c r="AB5" s="2"/>
      <c r="AC5" s="2"/>
      <c r="AD5" s="2"/>
    </row>
    <row r="6" spans="1:30" ht="12.75" customHeight="1">
      <c r="A6" s="202" t="s">
        <v>1692</v>
      </c>
      <c r="B6" s="170"/>
      <c r="C6" s="203" t="s">
        <v>1693</v>
      </c>
      <c r="D6" s="170"/>
      <c r="E6" s="170"/>
      <c r="F6" s="170"/>
      <c r="G6" s="2"/>
      <c r="H6" s="2"/>
      <c r="I6" s="2"/>
      <c r="J6" s="2"/>
      <c r="K6" s="2"/>
      <c r="L6" s="2"/>
      <c r="M6" s="2"/>
      <c r="N6" s="2"/>
      <c r="O6" s="2"/>
      <c r="P6" s="42"/>
      <c r="Q6" s="2"/>
      <c r="R6" s="2"/>
      <c r="S6" s="2"/>
      <c r="T6" s="2"/>
      <c r="U6" s="2"/>
      <c r="V6" s="2"/>
      <c r="W6" s="2"/>
      <c r="X6" s="2"/>
      <c r="Y6" s="2"/>
      <c r="Z6" s="2"/>
      <c r="AA6" s="2"/>
      <c r="AB6" s="2"/>
      <c r="AC6" s="2"/>
      <c r="AD6" s="2"/>
    </row>
    <row r="7" spans="1:30" ht="12.75" customHeight="1">
      <c r="A7" s="202" t="s">
        <v>1694</v>
      </c>
      <c r="B7" s="170"/>
      <c r="C7" s="203" t="s">
        <v>1695</v>
      </c>
      <c r="D7" s="170"/>
      <c r="E7" s="170"/>
      <c r="F7" s="170"/>
      <c r="G7" s="2"/>
      <c r="H7" s="2"/>
      <c r="I7" s="2"/>
      <c r="J7" s="2"/>
      <c r="K7" s="2"/>
      <c r="L7" s="2"/>
      <c r="M7" s="2"/>
      <c r="N7" s="2"/>
      <c r="O7" s="2"/>
      <c r="P7" s="42"/>
      <c r="Q7" s="2"/>
      <c r="R7" s="2"/>
      <c r="S7" s="2"/>
      <c r="T7" s="2"/>
      <c r="U7" s="2"/>
      <c r="V7" s="2"/>
      <c r="W7" s="2"/>
      <c r="X7" s="2"/>
      <c r="Y7" s="2"/>
      <c r="Z7" s="2"/>
      <c r="AA7" s="2"/>
      <c r="AB7" s="2"/>
      <c r="AC7" s="2"/>
      <c r="AD7" s="2"/>
    </row>
    <row r="8" spans="1:30" ht="12.75" customHeight="1">
      <c r="A8" s="202" t="s">
        <v>1696</v>
      </c>
      <c r="B8" s="170"/>
      <c r="C8" s="203" t="s">
        <v>1697</v>
      </c>
      <c r="D8" s="170"/>
      <c r="E8" s="170"/>
      <c r="F8" s="170"/>
      <c r="G8" s="2"/>
      <c r="H8" s="2"/>
      <c r="I8" s="41" t="s">
        <v>1698</v>
      </c>
      <c r="J8" s="2"/>
      <c r="K8" s="2"/>
      <c r="L8" s="2"/>
      <c r="M8" s="2"/>
      <c r="N8" s="2"/>
      <c r="O8" s="2"/>
      <c r="P8" s="2"/>
      <c r="Q8" s="2"/>
      <c r="R8" s="2"/>
      <c r="S8" s="2"/>
      <c r="T8" s="2"/>
      <c r="U8" s="2"/>
      <c r="V8" s="2"/>
      <c r="W8" s="2"/>
      <c r="X8" s="2"/>
      <c r="Y8" s="2"/>
      <c r="Z8" s="2"/>
      <c r="AA8" s="2"/>
      <c r="AB8" s="2"/>
      <c r="AC8" s="2"/>
      <c r="AD8" s="2"/>
    </row>
    <row r="9" spans="1:30" ht="13.5" customHeight="1">
      <c r="A9" s="196" t="s">
        <v>1699</v>
      </c>
      <c r="B9" s="170"/>
      <c r="C9" s="197" t="s">
        <v>1700</v>
      </c>
      <c r="D9" s="170"/>
      <c r="E9" s="170"/>
      <c r="F9" s="170"/>
      <c r="G9" s="2"/>
      <c r="H9" s="2"/>
      <c r="I9" s="2"/>
      <c r="J9" s="41" t="s">
        <v>1701</v>
      </c>
      <c r="K9" s="41" t="s">
        <v>1702</v>
      </c>
      <c r="L9" s="41" t="s">
        <v>1703</v>
      </c>
      <c r="M9" s="41" t="s">
        <v>1704</v>
      </c>
      <c r="N9" s="41"/>
      <c r="O9" s="41" t="s">
        <v>1705</v>
      </c>
      <c r="P9" s="2"/>
      <c r="Q9" s="2"/>
      <c r="R9" s="2"/>
      <c r="S9" s="2"/>
      <c r="T9" s="2"/>
      <c r="U9" s="2"/>
      <c r="V9" s="2"/>
      <c r="W9" s="2"/>
      <c r="X9" s="2"/>
      <c r="Y9" s="2"/>
      <c r="Z9" s="2"/>
      <c r="AA9" s="2"/>
      <c r="AB9" s="2"/>
      <c r="AC9" s="2"/>
      <c r="AD9" s="2"/>
    </row>
    <row r="10" spans="1:30" ht="13.5" customHeight="1">
      <c r="A10" s="40"/>
      <c r="B10" s="2"/>
      <c r="C10" s="2"/>
      <c r="D10" s="2"/>
      <c r="E10" s="2"/>
      <c r="F10" s="2"/>
      <c r="G10" s="2"/>
      <c r="H10" s="2"/>
      <c r="I10" s="2"/>
      <c r="J10" s="2"/>
      <c r="K10" s="2"/>
      <c r="L10" s="2"/>
      <c r="M10" s="2"/>
      <c r="N10" s="2"/>
      <c r="O10" s="2"/>
      <c r="P10" s="2"/>
      <c r="Q10" s="2"/>
      <c r="R10" s="2"/>
      <c r="S10" s="2"/>
      <c r="T10" s="2"/>
      <c r="U10" s="43"/>
      <c r="V10" s="43"/>
      <c r="W10" s="43"/>
      <c r="X10" s="43"/>
      <c r="Y10" s="43"/>
      <c r="Z10" s="43"/>
      <c r="AA10" s="43"/>
      <c r="AB10" s="43"/>
      <c r="AC10" s="43"/>
      <c r="AD10" s="43"/>
    </row>
    <row r="11" spans="1:30" ht="13.5" customHeight="1">
      <c r="A11" s="44"/>
      <c r="B11" s="45"/>
      <c r="C11" s="45"/>
      <c r="D11" s="45"/>
      <c r="E11" s="46" t="s">
        <v>1706</v>
      </c>
      <c r="F11" s="45"/>
      <c r="G11" s="45"/>
      <c r="H11" s="45"/>
      <c r="I11" s="47"/>
      <c r="J11" s="48"/>
      <c r="K11" s="49"/>
      <c r="L11" s="49"/>
      <c r="M11" s="49"/>
      <c r="N11" s="49"/>
      <c r="O11" s="49"/>
      <c r="P11" s="49"/>
      <c r="Q11" s="49"/>
      <c r="R11" s="49"/>
      <c r="S11" s="49"/>
      <c r="T11" s="50"/>
      <c r="U11" s="43"/>
      <c r="V11" s="43"/>
      <c r="W11" s="43"/>
      <c r="X11" s="43"/>
      <c r="Y11" s="43"/>
      <c r="Z11" s="43"/>
      <c r="AA11" s="43"/>
      <c r="AB11" s="43"/>
      <c r="AC11" s="43"/>
      <c r="AD11" s="43"/>
    </row>
    <row r="12" spans="1:30" ht="13.5" customHeight="1">
      <c r="A12" s="51" t="s">
        <v>1707</v>
      </c>
      <c r="B12" s="52" t="s">
        <v>1708</v>
      </c>
      <c r="C12" s="52" t="s">
        <v>1709</v>
      </c>
      <c r="D12" s="52" t="s">
        <v>1710</v>
      </c>
      <c r="E12" s="52" t="s">
        <v>1711</v>
      </c>
      <c r="F12" s="52" t="s">
        <v>1712</v>
      </c>
      <c r="G12" s="52" t="s">
        <v>1713</v>
      </c>
      <c r="H12" s="52" t="s">
        <v>1714</v>
      </c>
      <c r="I12" s="53" t="s">
        <v>1715</v>
      </c>
      <c r="J12" s="51" t="s">
        <v>1716</v>
      </c>
      <c r="K12" s="52" t="s">
        <v>1717</v>
      </c>
      <c r="L12" s="52" t="s">
        <v>1718</v>
      </c>
      <c r="M12" s="52" t="s">
        <v>1719</v>
      </c>
      <c r="N12" s="52" t="s">
        <v>1720</v>
      </c>
      <c r="O12" s="52" t="s">
        <v>1721</v>
      </c>
      <c r="P12" s="52" t="s">
        <v>1722</v>
      </c>
      <c r="Q12" s="52" t="s">
        <v>1723</v>
      </c>
      <c r="R12" s="52" t="s">
        <v>1724</v>
      </c>
      <c r="S12" s="52" t="s">
        <v>1725</v>
      </c>
      <c r="T12" s="54" t="s">
        <v>1726</v>
      </c>
      <c r="U12" s="55"/>
      <c r="V12" s="55"/>
      <c r="W12" s="55"/>
      <c r="X12" s="55"/>
      <c r="Y12" s="55"/>
      <c r="Z12" s="55"/>
      <c r="AA12" s="55"/>
      <c r="AB12" s="55"/>
      <c r="AC12" s="55"/>
      <c r="AD12" s="55"/>
    </row>
    <row r="13" spans="1:30" ht="12.75" customHeight="1">
      <c r="A13" s="56">
        <f t="shared" ref="A13:A37" si="0">RANK(T13,$T$13:$T$37,0)</f>
        <v>1</v>
      </c>
      <c r="B13" s="57">
        <v>89</v>
      </c>
      <c r="C13" s="57" t="s">
        <v>1727</v>
      </c>
      <c r="D13" s="57" t="s">
        <v>1728</v>
      </c>
      <c r="E13" s="57" t="s">
        <v>1729</v>
      </c>
      <c r="F13" s="57" t="s">
        <v>1730</v>
      </c>
      <c r="G13" s="58"/>
      <c r="H13" s="59">
        <v>37126</v>
      </c>
      <c r="I13" s="60" t="s">
        <v>1731</v>
      </c>
      <c r="J13" s="61">
        <v>3.3</v>
      </c>
      <c r="K13" s="62">
        <v>3.2</v>
      </c>
      <c r="L13" s="62">
        <v>3.3</v>
      </c>
      <c r="M13" s="63">
        <v>1.8</v>
      </c>
      <c r="N13" s="63">
        <v>1.4</v>
      </c>
      <c r="O13" s="64">
        <v>1.5</v>
      </c>
      <c r="P13" s="64">
        <v>1.3</v>
      </c>
      <c r="Q13" s="64" t="s">
        <v>1732</v>
      </c>
      <c r="R13" s="64" t="s">
        <v>1733</v>
      </c>
      <c r="S13" s="62">
        <v>19.43</v>
      </c>
      <c r="T13" s="58">
        <f>(J13+K13+L13)+IF((VLOOKUP(Q13,MogulsDD!$A$1:$C$2000,3,FALSE)*(M13+O13)/2)&gt;3.75,3.75,VLOOKUP(Q13,MogulsDD!$A$1:$C$2000,3,FALSE)*(M13+O13)/2)+IF((VLOOKUP(R13,MogulsDD!$A$1:$C$2000,3,FALSE)*(N13+P13)/2)&gt;3.75,3.75,VLOOKUP(R13,MogulsDD!$A$1:$C$2000,3,FALSE)*(N13+P13)/2)+IF((18-12*S13/$J$5)&gt;7.5,7.5,IF((18-12*S13/$J$5)&lt;0,0,(18-12*S13/$J$5)))</f>
        <v>19.724</v>
      </c>
      <c r="U13" s="43"/>
      <c r="V13" s="43"/>
      <c r="W13" s="43"/>
      <c r="X13" s="43"/>
      <c r="Y13" s="43"/>
      <c r="Z13" s="43"/>
      <c r="AA13" s="43"/>
      <c r="AB13" s="43"/>
      <c r="AC13" s="43"/>
      <c r="AD13" s="43"/>
    </row>
    <row r="14" spans="1:30" ht="12.75" customHeight="1">
      <c r="A14" s="56">
        <f t="shared" si="0"/>
        <v>2</v>
      </c>
      <c r="B14" s="57">
        <v>85</v>
      </c>
      <c r="C14" s="58" t="s">
        <v>1734</v>
      </c>
      <c r="D14" s="58" t="s">
        <v>1735</v>
      </c>
      <c r="E14" s="58" t="s">
        <v>1736</v>
      </c>
      <c r="F14" s="57">
        <v>21603</v>
      </c>
      <c r="G14" s="58"/>
      <c r="H14" s="58" t="s">
        <v>1737</v>
      </c>
      <c r="I14" s="60" t="s">
        <v>1738</v>
      </c>
      <c r="J14" s="65">
        <v>2.9</v>
      </c>
      <c r="K14" s="66">
        <v>2.6</v>
      </c>
      <c r="L14" s="66">
        <v>2.8</v>
      </c>
      <c r="M14" s="67">
        <v>0.8</v>
      </c>
      <c r="N14" s="67">
        <v>1.3</v>
      </c>
      <c r="O14" s="64">
        <v>1</v>
      </c>
      <c r="P14" s="64">
        <v>1.1000000000000001</v>
      </c>
      <c r="Q14" s="64" t="s">
        <v>1739</v>
      </c>
      <c r="R14" s="64" t="s">
        <v>1740</v>
      </c>
      <c r="S14" s="62">
        <v>21.8</v>
      </c>
      <c r="T14" s="58">
        <f>(J14+K14+L14)+IF((VLOOKUP(Q14,MogulsDD!$A$1:$C$2000,3,FALSE)*(M14+O14)/2)&gt;3.75,3.75,VLOOKUP(Q14,MogulsDD!$A$1:$C$2000,3,FALSE)*(M14+O14)/2)+IF((VLOOKUP(R14,MogulsDD!$A$1:$C$2000,3,FALSE)*(N14+P14)/2)&gt;3.75,3.75,VLOOKUP(R14,MogulsDD!$A$1:$C$2000,3,FALSE)*(N14+P14)/2)+IF((18-12*S14/$J$5)&gt;7.5,7.5,IF((18-12*S14/$J$5)&lt;0,0,(18-12*S14/$J$5)))</f>
        <v>16.943827144686299</v>
      </c>
      <c r="U14" s="43"/>
      <c r="V14" s="43"/>
      <c r="W14" s="43"/>
      <c r="X14" s="43"/>
      <c r="Y14" s="43"/>
      <c r="Z14" s="43"/>
      <c r="AA14" s="43"/>
      <c r="AB14" s="43"/>
      <c r="AC14" s="43"/>
      <c r="AD14" s="43"/>
    </row>
    <row r="15" spans="1:30" ht="12.75" customHeight="1">
      <c r="A15" s="56">
        <f t="shared" si="0"/>
        <v>3</v>
      </c>
      <c r="B15" s="57">
        <v>80</v>
      </c>
      <c r="C15" s="58" t="s">
        <v>1741</v>
      </c>
      <c r="D15" s="58" t="s">
        <v>1742</v>
      </c>
      <c r="E15" s="58" t="s">
        <v>1743</v>
      </c>
      <c r="F15" s="58"/>
      <c r="G15" s="58"/>
      <c r="H15" s="58" t="s">
        <v>1744</v>
      </c>
      <c r="I15" s="60" t="s">
        <v>1745</v>
      </c>
      <c r="J15" s="65">
        <v>2.8</v>
      </c>
      <c r="K15" s="66">
        <v>2.7</v>
      </c>
      <c r="L15" s="66">
        <v>3.2</v>
      </c>
      <c r="M15" s="67">
        <v>0.7</v>
      </c>
      <c r="N15" s="67">
        <v>0.8</v>
      </c>
      <c r="O15" s="64">
        <v>0.4</v>
      </c>
      <c r="P15" s="64">
        <v>0.7</v>
      </c>
      <c r="Q15" s="64" t="s">
        <v>1746</v>
      </c>
      <c r="R15" s="64" t="s">
        <v>1747</v>
      </c>
      <c r="S15" s="62">
        <v>22.27</v>
      </c>
      <c r="T15" s="58">
        <f>(J15+K15+L15)+IF((VLOOKUP(Q15,MogulsDD!$A$1:$C$2000,3,FALSE)*(M15+O15)/2)&gt;3.75,3.75,VLOOKUP(Q15,MogulsDD!$A$1:$C$2000,3,FALSE)*(M15+O15)/2)+IF((VLOOKUP(R15,MogulsDD!$A$1:$C$2000,3,FALSE)*(N15+P15)/2)&gt;3.75,3.75,VLOOKUP(R15,MogulsDD!$A$1:$C$2000,3,FALSE)*(N15+P15)/2)+IF((18-12*S15/$J$5)&gt;7.5,7.5,IF((18-12*S15/$J$5)&lt;0,0,(18-12*S15/$J$5)))</f>
        <v>16.004610115236872</v>
      </c>
      <c r="U15" s="43"/>
      <c r="V15" s="43"/>
      <c r="W15" s="43"/>
      <c r="X15" s="43"/>
      <c r="Y15" s="43"/>
      <c r="Z15" s="43"/>
      <c r="AA15" s="43"/>
      <c r="AB15" s="43"/>
      <c r="AC15" s="43"/>
      <c r="AD15" s="43"/>
    </row>
    <row r="16" spans="1:30" ht="12.75" hidden="1" customHeight="1">
      <c r="A16" s="56">
        <f t="shared" si="0"/>
        <v>4</v>
      </c>
      <c r="B16" s="57"/>
      <c r="C16" s="58"/>
      <c r="D16" s="58"/>
      <c r="E16" s="58"/>
      <c r="F16" s="58"/>
      <c r="G16" s="58"/>
      <c r="H16" s="58"/>
      <c r="I16" s="60"/>
      <c r="J16" s="80"/>
      <c r="K16" s="81"/>
      <c r="L16" s="81"/>
      <c r="M16" s="82"/>
      <c r="N16" s="82"/>
      <c r="O16" s="78"/>
      <c r="P16" s="78"/>
      <c r="Q16" s="78" t="s">
        <v>1748</v>
      </c>
      <c r="R16" s="78" t="s">
        <v>1749</v>
      </c>
      <c r="S16" s="62">
        <v>9999</v>
      </c>
      <c r="T16" s="58">
        <f>(J16+K16+L16)+IF((VLOOKUP(Q16,MogulsDD!$A$1:$C$2000,3,FALSE)*(M16+O16)/2)&gt;3.75,3.75,VLOOKUP(Q16,MogulsDD!$A$1:$C$2000,3,FALSE)*(M16+O16)/2)*+IF((VLOOKUP(R16,MogulsDD!$A$1:$C$2000,3,FALSE)*(N16+P16)/2)&gt;3.75,3.75,VLOOKUP(R16,MogulsDD!$A$1:$C$2000,3,FALSE)*(N16+P16)/2)+IF((18-12*S16/$J$5)&gt;7.5,7.5,IF((18-12*S16/$J$5)&lt;0,0,(18-12*S16/$J$5)))</f>
        <v>0</v>
      </c>
      <c r="U16" s="43"/>
      <c r="V16" s="43"/>
      <c r="W16" s="43"/>
      <c r="X16" s="43"/>
      <c r="Y16" s="43"/>
      <c r="Z16" s="43"/>
      <c r="AA16" s="43"/>
      <c r="AB16" s="43"/>
      <c r="AC16" s="43"/>
      <c r="AD16" s="43"/>
    </row>
    <row r="17" spans="1:30" ht="12.75" hidden="1" customHeight="1">
      <c r="A17" s="56">
        <f t="shared" si="0"/>
        <v>4</v>
      </c>
      <c r="B17" s="57"/>
      <c r="C17" s="58"/>
      <c r="D17" s="58"/>
      <c r="E17" s="58"/>
      <c r="F17" s="58"/>
      <c r="G17" s="58"/>
      <c r="H17" s="58"/>
      <c r="I17" s="60"/>
      <c r="J17" s="80"/>
      <c r="K17" s="81"/>
      <c r="L17" s="81"/>
      <c r="M17" s="82"/>
      <c r="N17" s="82"/>
      <c r="O17" s="78"/>
      <c r="P17" s="78"/>
      <c r="Q17" s="78" t="s">
        <v>1750</v>
      </c>
      <c r="R17" s="78" t="s">
        <v>1751</v>
      </c>
      <c r="S17" s="62">
        <v>9999</v>
      </c>
      <c r="T17" s="58">
        <f>(J17+K17+L17)+IF((VLOOKUP(Q17,MogulsDD!$A$1:$C$2000,3,FALSE)*(M17+O17)/2)&gt;3.75,3.75,VLOOKUP(Q17,MogulsDD!$A$1:$C$2000,3,FALSE)*(M17+O17)/2)+IF((VLOOKUP(R17,MogulsDD!$A$1:$C$2000,3,FALSE)*(N17+P17)/2)&gt;3.75,3.75,VLOOKUP(R17,MogulsDD!$A$1:$C$2000,3,FALSE)*(N17+P17)/2)+IF((18-12*S17/$J$5)&gt;7.5,7.5,IF((18-12*S17/$J$5)&lt;0,0,(18-12*S17/$J$5)))</f>
        <v>0</v>
      </c>
      <c r="U17" s="43"/>
      <c r="V17" s="43"/>
      <c r="W17" s="43"/>
      <c r="X17" s="43"/>
      <c r="Y17" s="43"/>
      <c r="Z17" s="43"/>
      <c r="AA17" s="43"/>
      <c r="AB17" s="43"/>
      <c r="AC17" s="43"/>
      <c r="AD17" s="43"/>
    </row>
    <row r="18" spans="1:30" ht="13.5" hidden="1" customHeight="1">
      <c r="A18" s="56">
        <f t="shared" si="0"/>
        <v>4</v>
      </c>
      <c r="B18" s="68"/>
      <c r="C18" s="69"/>
      <c r="D18" s="69"/>
      <c r="E18" s="69"/>
      <c r="F18" s="68"/>
      <c r="G18" s="69"/>
      <c r="H18" s="69"/>
      <c r="I18" s="70"/>
      <c r="J18" s="88"/>
      <c r="K18" s="89"/>
      <c r="L18" s="89"/>
      <c r="M18" s="90"/>
      <c r="N18" s="90"/>
      <c r="O18" s="120"/>
      <c r="P18" s="120"/>
      <c r="Q18" s="78" t="s">
        <v>1752</v>
      </c>
      <c r="R18" s="78" t="s">
        <v>1753</v>
      </c>
      <c r="S18" s="62">
        <v>9999</v>
      </c>
      <c r="T18" s="58">
        <f>(J18+K18+L18)+IF((VLOOKUP(Q18,MogulsDD!$A$1:$C$2000,3,FALSE)*(M18+O18)/2)&gt;3.75,3.75,VLOOKUP(Q18,MogulsDD!$A$1:$C$2000,3,FALSE)*(M18+O18)/2)+IF((VLOOKUP(R18,MogulsDD!$A$1:$C$2000,3,FALSE)*(N18+P18)/2)&gt;3.75,3.75,VLOOKUP(R18,MogulsDD!$A$1:$C$2000,3,FALSE)*(N18+P18)/2)+IF((18-12*S18/$J$5)&gt;7.5,7.5,IF((18-12*S18/$J$5)&lt;0,0,(18-12*S18/$J$5)))</f>
        <v>0</v>
      </c>
      <c r="U18" s="43"/>
      <c r="V18" s="43"/>
      <c r="W18" s="43"/>
      <c r="X18" s="43"/>
      <c r="Y18" s="43"/>
      <c r="Z18" s="43"/>
      <c r="AA18" s="43"/>
      <c r="AB18" s="43"/>
      <c r="AC18" s="43"/>
      <c r="AD18" s="43"/>
    </row>
    <row r="19" spans="1:30" ht="12.75" hidden="1" customHeight="1">
      <c r="A19" s="56">
        <f t="shared" si="0"/>
        <v>4</v>
      </c>
      <c r="B19" s="57"/>
      <c r="C19" s="58"/>
      <c r="D19" s="58"/>
      <c r="E19" s="58"/>
      <c r="F19" s="58"/>
      <c r="G19" s="58"/>
      <c r="H19" s="58"/>
      <c r="I19" s="60"/>
      <c r="J19" s="75"/>
      <c r="K19" s="76"/>
      <c r="L19" s="76"/>
      <c r="M19" s="77"/>
      <c r="N19" s="77"/>
      <c r="O19" s="78"/>
      <c r="P19" s="78"/>
      <c r="Q19" s="78" t="s">
        <v>1754</v>
      </c>
      <c r="R19" s="78" t="s">
        <v>1755</v>
      </c>
      <c r="S19" s="62">
        <v>9999</v>
      </c>
      <c r="T19" s="58">
        <f>(J19+K19+L19)+IF((VLOOKUP(Q19,MogulsDD!$A$1:$C$2000,3,FALSE)*(M19+O19)/2)&gt;3.75,3.75,VLOOKUP(Q19,MogulsDD!$A$1:$C$2000,3,FALSE)*(M19+O19)/2)+IF((VLOOKUP(R19,MogulsDD!$A$1:$C$2000,3,FALSE)*(N19+P19)/2)&gt;3.75,3.75,VLOOKUP(R19,MogulsDD!$A$1:$C$2000,3,FALSE)*(N19+P19)/2)+IF((18-12*S19/$J$5)&gt;7.5,7.5,IF((18-12*S19/$J$5)&lt;0,0,(18-12*S19/$J$5)))</f>
        <v>0</v>
      </c>
      <c r="U19" s="43"/>
      <c r="V19" s="43"/>
      <c r="W19" s="43"/>
      <c r="X19" s="43"/>
      <c r="Y19" s="43"/>
      <c r="Z19" s="43"/>
      <c r="AA19" s="43"/>
      <c r="AB19" s="43"/>
      <c r="AC19" s="43"/>
      <c r="AD19" s="43"/>
    </row>
    <row r="20" spans="1:30" ht="12.75" hidden="1" customHeight="1">
      <c r="A20" s="56">
        <f t="shared" si="0"/>
        <v>4</v>
      </c>
      <c r="B20" s="57"/>
      <c r="C20" s="58"/>
      <c r="D20" s="58"/>
      <c r="E20" s="58"/>
      <c r="F20" s="58"/>
      <c r="G20" s="58"/>
      <c r="H20" s="58"/>
      <c r="I20" s="60"/>
      <c r="J20" s="80"/>
      <c r="K20" s="81"/>
      <c r="L20" s="81"/>
      <c r="M20" s="82"/>
      <c r="N20" s="82"/>
      <c r="O20" s="78"/>
      <c r="P20" s="78"/>
      <c r="Q20" s="78" t="s">
        <v>1756</v>
      </c>
      <c r="R20" s="78" t="s">
        <v>1757</v>
      </c>
      <c r="S20" s="62">
        <v>9999</v>
      </c>
      <c r="T20" s="58">
        <f>(J20+K20+L20)+IF((VLOOKUP(Q20,MogulsDD!$A$1:$C$2000,3,FALSE)*(M20+O20)/2)&gt;3.75,3.75,VLOOKUP(Q20,MogulsDD!$A$1:$C$2000,3,FALSE)*(M20+O20)/2)+IF((VLOOKUP(R20,MogulsDD!$A$1:$C$2000,3,FALSE)*(N20+P20)/2)&gt;3.75,3.75,VLOOKUP(R20,MogulsDD!$A$1:$C$2000,3,FALSE)*(N20+P20)/2)+IF((18-12*S20/$J$5)&gt;7.5,7.5,IF((18-12*S20/$J$5)&lt;0,0,(18-12*S20/$J$5)))</f>
        <v>0</v>
      </c>
      <c r="U20" s="43"/>
      <c r="V20" s="43"/>
      <c r="W20" s="43"/>
      <c r="X20" s="43"/>
      <c r="Y20" s="43"/>
      <c r="Z20" s="43"/>
      <c r="AA20" s="43"/>
      <c r="AB20" s="43"/>
      <c r="AC20" s="43"/>
      <c r="AD20" s="43"/>
    </row>
    <row r="21" spans="1:30" ht="12.75" hidden="1" customHeight="1">
      <c r="A21" s="56">
        <f t="shared" si="0"/>
        <v>4</v>
      </c>
      <c r="B21" s="57"/>
      <c r="C21" s="58"/>
      <c r="D21" s="58"/>
      <c r="E21" s="58"/>
      <c r="F21" s="58"/>
      <c r="G21" s="58"/>
      <c r="H21" s="58"/>
      <c r="I21" s="60"/>
      <c r="J21" s="80"/>
      <c r="K21" s="81"/>
      <c r="L21" s="81"/>
      <c r="M21" s="82"/>
      <c r="N21" s="82"/>
      <c r="O21" s="78"/>
      <c r="P21" s="78"/>
      <c r="Q21" s="78" t="s">
        <v>1758</v>
      </c>
      <c r="R21" s="78" t="s">
        <v>1759</v>
      </c>
      <c r="S21" s="62">
        <v>9999</v>
      </c>
      <c r="T21" s="58">
        <f>(J21+K21+L21)+IF((VLOOKUP(Q21,MogulsDD!$A$1:$C$2000,3,FALSE)*(M21+O21)/2)&gt;3.75,3.75,VLOOKUP(Q21,MogulsDD!$A$1:$C$2000,3,FALSE)*(M21+O21)/2)+IF((VLOOKUP(R21,MogulsDD!$A$1:$C$2000,3,FALSE)*(N21+P21)/2)&gt;3.75,3.75,VLOOKUP(R21,MogulsDD!$A$1:$C$2000,3,FALSE)*(N21+P21)/2)+IF((18-12*S21/$J$5)&gt;7.5,7.5,IF((18-12*S21/$J$5)&lt;0,0,(18-12*S21/$J$5)))</f>
        <v>0</v>
      </c>
      <c r="U21" s="43"/>
      <c r="V21" s="43"/>
      <c r="W21" s="43"/>
      <c r="X21" s="43"/>
      <c r="Y21" s="43"/>
      <c r="Z21" s="43"/>
      <c r="AA21" s="43"/>
      <c r="AB21" s="43"/>
      <c r="AC21" s="43"/>
      <c r="AD21" s="43"/>
    </row>
    <row r="22" spans="1:30" ht="12.75" hidden="1" customHeight="1">
      <c r="A22" s="56">
        <f t="shared" si="0"/>
        <v>4</v>
      </c>
      <c r="B22" s="58"/>
      <c r="C22" s="58"/>
      <c r="D22" s="58"/>
      <c r="E22" s="58"/>
      <c r="F22" s="58"/>
      <c r="G22" s="58"/>
      <c r="H22" s="58"/>
      <c r="I22" s="60"/>
      <c r="J22" s="80"/>
      <c r="K22" s="81"/>
      <c r="L22" s="81"/>
      <c r="M22" s="82"/>
      <c r="N22" s="82"/>
      <c r="O22" s="78"/>
      <c r="P22" s="78"/>
      <c r="Q22" s="78" t="s">
        <v>1760</v>
      </c>
      <c r="R22" s="78" t="s">
        <v>1761</v>
      </c>
      <c r="S22" s="62">
        <v>9999</v>
      </c>
      <c r="T22" s="58">
        <f>(J22+K22+L22)+IF((VLOOKUP(Q22,MogulsDD!$A$1:$C$2000,3,FALSE)*(M22+O22)/2)&gt;3.75,3.75,VLOOKUP(Q22,MogulsDD!$A$1:$C$2000,3,FALSE)*(M22+O22)/2)+IF((VLOOKUP(R22,MogulsDD!$A$1:$C$2000,3,FALSE)*(N22+P22)/2)&gt;3.75,3.75,VLOOKUP(R22,MogulsDD!$A$1:$C$2000,3,FALSE)*(N22+P22)/2)+IF((18-12*S22/$J$5)&gt;7.5,7.5,IF((18-12*S22/$J$5)&lt;0,0,(18-12*S22/$J$5)))</f>
        <v>0</v>
      </c>
      <c r="U22" s="43"/>
      <c r="V22" s="43"/>
      <c r="W22" s="43"/>
      <c r="X22" s="43"/>
      <c r="Y22" s="43"/>
      <c r="Z22" s="43"/>
      <c r="AA22" s="43"/>
      <c r="AB22" s="43"/>
      <c r="AC22" s="43"/>
      <c r="AD22" s="43"/>
    </row>
    <row r="23" spans="1:30" ht="12.75" hidden="1" customHeight="1">
      <c r="A23" s="56">
        <f t="shared" si="0"/>
        <v>4</v>
      </c>
      <c r="B23" s="58"/>
      <c r="C23" s="58"/>
      <c r="D23" s="58"/>
      <c r="E23" s="58"/>
      <c r="F23" s="58"/>
      <c r="G23" s="58"/>
      <c r="H23" s="58"/>
      <c r="I23" s="60"/>
      <c r="J23" s="80"/>
      <c r="K23" s="81"/>
      <c r="L23" s="81"/>
      <c r="M23" s="82"/>
      <c r="N23" s="82"/>
      <c r="O23" s="78"/>
      <c r="P23" s="78"/>
      <c r="Q23" s="78" t="s">
        <v>1762</v>
      </c>
      <c r="R23" s="78" t="s">
        <v>1763</v>
      </c>
      <c r="S23" s="62">
        <v>9999</v>
      </c>
      <c r="T23" s="58">
        <f>(J23+K23+L23)+IF((VLOOKUP(Q23,MogulsDD!$A$1:$C$2000,3,FALSE)*(M23+O23)/2)&gt;3.75,3.75,VLOOKUP(Q23,MogulsDD!$A$1:$C$2000,3,FALSE)*(M23+O23)/2)+IF((VLOOKUP(R23,MogulsDD!$A$1:$C$2000,3,FALSE)*(N23+P23)/2)&gt;3.75,3.75,VLOOKUP(R23,MogulsDD!$A$1:$C$2000,3,FALSE)*(N23+P23)/2)+IF((18-12*S23/$J$5)&gt;7.5,7.5,IF((18-12*S23/$J$5)&lt;0,0,(18-12*S23/$J$5)))</f>
        <v>0</v>
      </c>
      <c r="U23" s="43"/>
      <c r="V23" s="43"/>
      <c r="W23" s="43"/>
      <c r="X23" s="43"/>
      <c r="Y23" s="43"/>
      <c r="Z23" s="43"/>
      <c r="AA23" s="43"/>
      <c r="AB23" s="43"/>
      <c r="AC23" s="43"/>
      <c r="AD23" s="43"/>
    </row>
    <row r="24" spans="1:30" ht="12.75" hidden="1" customHeight="1">
      <c r="A24" s="56">
        <f t="shared" si="0"/>
        <v>4</v>
      </c>
      <c r="B24" s="58"/>
      <c r="C24" s="58"/>
      <c r="D24" s="58"/>
      <c r="E24" s="58"/>
      <c r="F24" s="58"/>
      <c r="G24" s="58"/>
      <c r="H24" s="58"/>
      <c r="I24" s="60"/>
      <c r="J24" s="80"/>
      <c r="K24" s="81"/>
      <c r="L24" s="81"/>
      <c r="M24" s="82"/>
      <c r="N24" s="82"/>
      <c r="O24" s="78"/>
      <c r="P24" s="78"/>
      <c r="Q24" s="78" t="s">
        <v>1764</v>
      </c>
      <c r="R24" s="78" t="s">
        <v>1765</v>
      </c>
      <c r="S24" s="62">
        <v>9999</v>
      </c>
      <c r="T24" s="58">
        <f>(J24+K24+L24)+IF((VLOOKUP(Q24,MogulsDD!$A$1:$C$2000,3,FALSE)*(M24+O24)/2)&gt;3.75,3.75,VLOOKUP(Q24,MogulsDD!$A$1:$C$2000,3,FALSE)*(M24+O24)/2)+IF((VLOOKUP(R24,MogulsDD!$A$1:$C$2000,3,FALSE)*(N24+P24)/2)&gt;3.75,3.75,VLOOKUP(R24,MogulsDD!$A$1:$C$2000,3,FALSE)*(N24+P24)/2)+IF((18-12*S24/$J$5)&gt;7.5,7.5,IF((18-12*S24/$J$5)&lt;0,0,(18-12*S24/$J$5)))</f>
        <v>0</v>
      </c>
      <c r="U24" s="43"/>
      <c r="V24" s="43"/>
      <c r="W24" s="43"/>
      <c r="X24" s="43"/>
      <c r="Y24" s="43"/>
      <c r="Z24" s="43"/>
      <c r="AA24" s="43"/>
      <c r="AB24" s="43"/>
      <c r="AC24" s="43"/>
      <c r="AD24" s="43"/>
    </row>
    <row r="25" spans="1:30" ht="12.75" hidden="1" customHeight="1">
      <c r="A25" s="56">
        <f t="shared" si="0"/>
        <v>4</v>
      </c>
      <c r="B25" s="58"/>
      <c r="C25" s="58"/>
      <c r="D25" s="58"/>
      <c r="E25" s="58"/>
      <c r="F25" s="58"/>
      <c r="G25" s="58"/>
      <c r="H25" s="58"/>
      <c r="I25" s="60"/>
      <c r="J25" s="80"/>
      <c r="K25" s="81"/>
      <c r="L25" s="81"/>
      <c r="M25" s="82"/>
      <c r="N25" s="82"/>
      <c r="O25" s="78"/>
      <c r="P25" s="78"/>
      <c r="Q25" s="78" t="s">
        <v>1766</v>
      </c>
      <c r="R25" s="78" t="s">
        <v>1767</v>
      </c>
      <c r="S25" s="62">
        <v>9999</v>
      </c>
      <c r="T25" s="58">
        <f>(J25+K25+L25)+IF((VLOOKUP(Q25,MogulsDD!$A$1:$C$2000,3,FALSE)*(M25+O25)/2)&gt;3.75,3.75,VLOOKUP(Q25,MogulsDD!$A$1:$C$2000,3,FALSE)*(M25+O25)/2)+IF((VLOOKUP(R25,MogulsDD!$A$1:$C$2000,3,FALSE)*(N25+P25)/2)&gt;3.75,3.75,VLOOKUP(R25,MogulsDD!$A$1:$C$2000,3,FALSE)*(N25+P25)/2)+IF((18-12*S25/$J$5)&gt;7.5,7.5,IF((18-12*S25/$J$5)&lt;0,0,(18-12*S25/$J$5)))</f>
        <v>0</v>
      </c>
      <c r="U25" s="43"/>
      <c r="V25" s="43"/>
      <c r="W25" s="43"/>
      <c r="X25" s="43"/>
      <c r="Y25" s="43"/>
      <c r="Z25" s="43"/>
      <c r="AA25" s="43"/>
      <c r="AB25" s="43"/>
      <c r="AC25" s="43"/>
      <c r="AD25" s="43"/>
    </row>
    <row r="26" spans="1:30" ht="12.75" hidden="1" customHeight="1">
      <c r="A26" s="56">
        <f t="shared" si="0"/>
        <v>4</v>
      </c>
      <c r="B26" s="58"/>
      <c r="C26" s="58"/>
      <c r="D26" s="58"/>
      <c r="E26" s="58"/>
      <c r="F26" s="58"/>
      <c r="G26" s="58"/>
      <c r="H26" s="58"/>
      <c r="I26" s="60"/>
      <c r="J26" s="80"/>
      <c r="K26" s="81"/>
      <c r="L26" s="81"/>
      <c r="M26" s="82"/>
      <c r="N26" s="82"/>
      <c r="O26" s="78"/>
      <c r="P26" s="78"/>
      <c r="Q26" s="78" t="s">
        <v>1768</v>
      </c>
      <c r="R26" s="78" t="s">
        <v>1769</v>
      </c>
      <c r="S26" s="62">
        <v>9999</v>
      </c>
      <c r="T26" s="58">
        <f>(J26+K26+L26)+IF((VLOOKUP(Q26,MogulsDD!$A$1:$C$2000,3,FALSE)*(M26+O26)/2)&gt;3.75,3.75,VLOOKUP(Q26,MogulsDD!$A$1:$C$2000,3,FALSE)*(M26+O26)/2)+IF((VLOOKUP(R26,MogulsDD!$A$1:$C$2000,3,FALSE)*(N26+P26)/2)&gt;3.75,3.75,VLOOKUP(R26,MogulsDD!$A$1:$C$2000,3,FALSE)*(N26+P26)/2)+IF((18-12*S26/$J$5)&gt;7.5,7.5,IF((18-12*S26/$J$5)&lt;0,0,(18-12*S26/$J$5)))</f>
        <v>0</v>
      </c>
      <c r="U26" s="43"/>
      <c r="V26" s="43"/>
      <c r="W26" s="43"/>
      <c r="X26" s="43"/>
      <c r="Y26" s="43"/>
      <c r="Z26" s="43"/>
      <c r="AA26" s="43"/>
      <c r="AB26" s="43"/>
      <c r="AC26" s="43"/>
      <c r="AD26" s="43"/>
    </row>
    <row r="27" spans="1:30" ht="12.75" hidden="1" customHeight="1">
      <c r="A27" s="56">
        <f t="shared" si="0"/>
        <v>4</v>
      </c>
      <c r="B27" s="58"/>
      <c r="C27" s="58"/>
      <c r="D27" s="58"/>
      <c r="E27" s="58"/>
      <c r="F27" s="58"/>
      <c r="G27" s="58"/>
      <c r="H27" s="58"/>
      <c r="I27" s="60"/>
      <c r="J27" s="80"/>
      <c r="K27" s="81"/>
      <c r="L27" s="81"/>
      <c r="M27" s="82"/>
      <c r="N27" s="82"/>
      <c r="O27" s="78"/>
      <c r="P27" s="78"/>
      <c r="Q27" s="78" t="s">
        <v>1770</v>
      </c>
      <c r="R27" s="78" t="s">
        <v>1771</v>
      </c>
      <c r="S27" s="62">
        <v>9999</v>
      </c>
      <c r="T27" s="58">
        <f>(J27+K27+L27)+IF((VLOOKUP(Q27,MogulsDD!$A$1:$C$2000,3,FALSE)*(M27+O27)/2)&gt;3.75,3.75,VLOOKUP(Q27,MogulsDD!$A$1:$C$2000,3,FALSE)*(M27+O27)/2)+IF((VLOOKUP(R27,MogulsDD!$A$1:$C$2000,3,FALSE)*(N27+P27)/2)&gt;3.75,3.75,VLOOKUP(R27,MogulsDD!$A$1:$C$2000,3,FALSE)*(N27+P27)/2)+IF((18-12*S27/$J$5)&gt;7.5,7.5,IF((18-12*S27/$J$5)&lt;0,0,(18-12*S27/$J$5)))</f>
        <v>0</v>
      </c>
      <c r="U27" s="43"/>
      <c r="V27" s="43"/>
      <c r="W27" s="43"/>
      <c r="X27" s="43"/>
      <c r="Y27" s="43"/>
      <c r="Z27" s="43"/>
      <c r="AA27" s="43"/>
      <c r="AB27" s="43"/>
      <c r="AC27" s="43"/>
      <c r="AD27" s="43"/>
    </row>
    <row r="28" spans="1:30" ht="12.75" hidden="1" customHeight="1">
      <c r="A28" s="56">
        <f t="shared" si="0"/>
        <v>4</v>
      </c>
      <c r="B28" s="58"/>
      <c r="C28" s="58"/>
      <c r="D28" s="58"/>
      <c r="E28" s="58"/>
      <c r="F28" s="58"/>
      <c r="G28" s="58"/>
      <c r="H28" s="58"/>
      <c r="I28" s="60"/>
      <c r="J28" s="80"/>
      <c r="K28" s="81"/>
      <c r="L28" s="81"/>
      <c r="M28" s="82"/>
      <c r="N28" s="82"/>
      <c r="O28" s="78"/>
      <c r="P28" s="78"/>
      <c r="Q28" s="78" t="s">
        <v>1772</v>
      </c>
      <c r="R28" s="78" t="s">
        <v>1773</v>
      </c>
      <c r="S28" s="62">
        <v>9999</v>
      </c>
      <c r="T28" s="58">
        <f>(J28+K28+L28)+IF((VLOOKUP(Q28,MogulsDD!$A$1:$C$2000,3,FALSE)*(M28+O28)/2)&gt;3.75,3.75,VLOOKUP(Q28,MogulsDD!$A$1:$C$2000,3,FALSE)*(M28+O28)/2)+IF((VLOOKUP(R28,MogulsDD!$A$1:$C$2000,3,FALSE)*(N28+P28)/2)&gt;3.75,3.75,VLOOKUP(R28,MogulsDD!$A$1:$C$2000,3,FALSE)*(N28+P28)/2)+IF((18-12*S28/$J$5)&gt;7.5,7.5,IF((18-12*S28/$J$5)&lt;0,0,(18-12*S28/$J$5)))</f>
        <v>0</v>
      </c>
      <c r="U28" s="43"/>
      <c r="V28" s="43"/>
      <c r="W28" s="43"/>
      <c r="X28" s="43"/>
      <c r="Y28" s="43"/>
      <c r="Z28" s="43"/>
      <c r="AA28" s="43"/>
      <c r="AB28" s="43"/>
      <c r="AC28" s="43"/>
      <c r="AD28" s="43"/>
    </row>
    <row r="29" spans="1:30" ht="12.75" hidden="1" customHeight="1">
      <c r="A29" s="56">
        <f t="shared" si="0"/>
        <v>4</v>
      </c>
      <c r="B29" s="58"/>
      <c r="C29" s="58"/>
      <c r="D29" s="58"/>
      <c r="E29" s="58"/>
      <c r="F29" s="58"/>
      <c r="G29" s="58"/>
      <c r="H29" s="58"/>
      <c r="I29" s="60"/>
      <c r="J29" s="80"/>
      <c r="K29" s="81"/>
      <c r="L29" s="81"/>
      <c r="M29" s="82"/>
      <c r="N29" s="82"/>
      <c r="O29" s="78"/>
      <c r="P29" s="78"/>
      <c r="Q29" s="78" t="s">
        <v>1774</v>
      </c>
      <c r="R29" s="78" t="s">
        <v>1775</v>
      </c>
      <c r="S29" s="62">
        <v>9999</v>
      </c>
      <c r="T29" s="58">
        <f>(J29+K29+L29)+IF((VLOOKUP(Q29,MogulsDD!$A$1:$C$2000,3,FALSE)*(M29+O29)/2)&gt;3.75,3.75,VLOOKUP(Q29,MogulsDD!$A$1:$C$2000,3,FALSE)*(M29+O29)/2)+IF((VLOOKUP(R29,MogulsDD!$A$1:$C$2000,3,FALSE)*(N29+P29)/2)&gt;3.75,3.75,VLOOKUP(R29,MogulsDD!$A$1:$C$2000,3,FALSE)*(N29+P29)/2)+IF((18-12*S29/$J$5)&gt;7.5,7.5,IF((18-12*S29/$J$5)&lt;0,0,(18-12*S29/$J$5)))</f>
        <v>0</v>
      </c>
      <c r="U29" s="43"/>
      <c r="V29" s="43"/>
      <c r="W29" s="43"/>
      <c r="X29" s="43"/>
      <c r="Y29" s="43"/>
      <c r="Z29" s="43"/>
      <c r="AA29" s="43"/>
      <c r="AB29" s="43"/>
      <c r="AC29" s="43"/>
      <c r="AD29" s="43"/>
    </row>
    <row r="30" spans="1:30" ht="12.75" hidden="1" customHeight="1">
      <c r="A30" s="56">
        <f t="shared" si="0"/>
        <v>4</v>
      </c>
      <c r="B30" s="58"/>
      <c r="C30" s="58"/>
      <c r="D30" s="58"/>
      <c r="E30" s="58"/>
      <c r="F30" s="58"/>
      <c r="G30" s="58"/>
      <c r="H30" s="58"/>
      <c r="I30" s="60"/>
      <c r="J30" s="80"/>
      <c r="K30" s="81"/>
      <c r="L30" s="81"/>
      <c r="M30" s="82"/>
      <c r="N30" s="82"/>
      <c r="O30" s="78"/>
      <c r="P30" s="78"/>
      <c r="Q30" s="78" t="s">
        <v>1776</v>
      </c>
      <c r="R30" s="78" t="s">
        <v>1777</v>
      </c>
      <c r="S30" s="62">
        <v>9999</v>
      </c>
      <c r="T30" s="58">
        <f>(J30+K30+L30)+IF((VLOOKUP(Q30,MogulsDD!$A$1:$C$2000,3,FALSE)*(M30+O30)/2)&gt;3.75,3.75,VLOOKUP(Q30,MogulsDD!$A$1:$C$2000,3,FALSE)*(M30+O30)/2)+IF((VLOOKUP(R30,MogulsDD!$A$1:$C$2000,3,FALSE)*(N30+P30)/2)&gt;3.75,3.75,VLOOKUP(R30,MogulsDD!$A$1:$C$2000,3,FALSE)*(N30+P30)/2)+IF((18-12*S30/$J$5)&gt;7.5,7.5,IF((18-12*S30/$J$5)&lt;0,0,(18-12*S30/$J$5)))</f>
        <v>0</v>
      </c>
      <c r="U30" s="43"/>
      <c r="V30" s="43"/>
      <c r="W30" s="43"/>
      <c r="X30" s="43"/>
      <c r="Y30" s="43"/>
      <c r="Z30" s="43"/>
      <c r="AA30" s="43"/>
      <c r="AB30" s="43"/>
      <c r="AC30" s="43"/>
      <c r="AD30" s="43"/>
    </row>
    <row r="31" spans="1:30" ht="12.75" hidden="1" customHeight="1">
      <c r="A31" s="56">
        <f t="shared" si="0"/>
        <v>4</v>
      </c>
      <c r="B31" s="58"/>
      <c r="C31" s="58"/>
      <c r="D31" s="58"/>
      <c r="E31" s="58"/>
      <c r="F31" s="58"/>
      <c r="G31" s="58"/>
      <c r="H31" s="58"/>
      <c r="I31" s="60"/>
      <c r="J31" s="80"/>
      <c r="K31" s="81"/>
      <c r="L31" s="81"/>
      <c r="M31" s="82"/>
      <c r="N31" s="82"/>
      <c r="O31" s="78"/>
      <c r="P31" s="78"/>
      <c r="Q31" s="78" t="s">
        <v>1778</v>
      </c>
      <c r="R31" s="78" t="s">
        <v>1779</v>
      </c>
      <c r="S31" s="62">
        <v>9999</v>
      </c>
      <c r="T31" s="58">
        <f>(J31+K31+L31)+IF((VLOOKUP(Q31,MogulsDD!$A$1:$C$2000,3,FALSE)*(M31+O31)/2)&gt;3.75,3.75,VLOOKUP(Q31,MogulsDD!$A$1:$C$2000,3,FALSE)*(M31+O31)/2)+IF((VLOOKUP(R31,MogulsDD!$A$1:$C$2000,3,FALSE)*(N31+P31)/2)&gt;3.75,3.75,VLOOKUP(R31,MogulsDD!$A$1:$C$2000,3,FALSE)*(N31+P31)/2)+IF((18-12*S31/$J$5)&gt;7.5,7.5,IF((18-12*S31/$J$5)&lt;0,0,(18-12*S31/$J$5)))</f>
        <v>0</v>
      </c>
      <c r="U31" s="43"/>
      <c r="V31" s="43"/>
      <c r="W31" s="43"/>
      <c r="X31" s="43"/>
      <c r="Y31" s="43"/>
      <c r="Z31" s="43"/>
      <c r="AA31" s="43"/>
      <c r="AB31" s="43"/>
      <c r="AC31" s="43"/>
      <c r="AD31" s="43"/>
    </row>
    <row r="32" spans="1:30" ht="12.75" hidden="1" customHeight="1">
      <c r="A32" s="56">
        <f t="shared" si="0"/>
        <v>4</v>
      </c>
      <c r="B32" s="58"/>
      <c r="C32" s="58"/>
      <c r="D32" s="58"/>
      <c r="E32" s="58"/>
      <c r="F32" s="58"/>
      <c r="G32" s="58"/>
      <c r="H32" s="58"/>
      <c r="I32" s="60"/>
      <c r="J32" s="80"/>
      <c r="K32" s="81"/>
      <c r="L32" s="81"/>
      <c r="M32" s="82"/>
      <c r="N32" s="82"/>
      <c r="O32" s="78"/>
      <c r="P32" s="78"/>
      <c r="Q32" s="78" t="s">
        <v>1780</v>
      </c>
      <c r="R32" s="78" t="s">
        <v>1781</v>
      </c>
      <c r="S32" s="62">
        <v>9999</v>
      </c>
      <c r="T32" s="58">
        <f>(J32+K32+L32)+IF((VLOOKUP(Q32,MogulsDD!$A$1:$C$2000,3,FALSE)*(M32+O32)/2)&gt;3.75,3.75,VLOOKUP(Q32,MogulsDD!$A$1:$C$2000,3,FALSE)*(M32+O32)/2)+IF((VLOOKUP(R32,MogulsDD!$A$1:$C$2000,3,FALSE)*(N32+P32)/2)&gt;3.75,3.75,VLOOKUP(R32,MogulsDD!$A$1:$C$2000,3,FALSE)*(N32+P32)/2)+IF((18-12*S32/$J$5)&gt;7.5,7.5,IF((18-12*S32/$J$5)&lt;0,0,(18-12*S32/$J$5)))</f>
        <v>0</v>
      </c>
      <c r="U32" s="43"/>
      <c r="V32" s="43"/>
      <c r="W32" s="43"/>
      <c r="X32" s="43"/>
      <c r="Y32" s="43"/>
      <c r="Z32" s="43"/>
      <c r="AA32" s="43"/>
      <c r="AB32" s="43"/>
      <c r="AC32" s="43"/>
      <c r="AD32" s="43"/>
    </row>
    <row r="33" spans="1:30" ht="12.75" hidden="1" customHeight="1">
      <c r="A33" s="56">
        <f t="shared" si="0"/>
        <v>4</v>
      </c>
      <c r="B33" s="58"/>
      <c r="C33" s="58"/>
      <c r="D33" s="58"/>
      <c r="E33" s="58"/>
      <c r="F33" s="58"/>
      <c r="G33" s="58"/>
      <c r="H33" s="58"/>
      <c r="I33" s="60"/>
      <c r="J33" s="80"/>
      <c r="K33" s="81"/>
      <c r="L33" s="81"/>
      <c r="M33" s="82"/>
      <c r="N33" s="82"/>
      <c r="O33" s="78"/>
      <c r="P33" s="78"/>
      <c r="Q33" s="78" t="s">
        <v>1782</v>
      </c>
      <c r="R33" s="78" t="s">
        <v>1783</v>
      </c>
      <c r="S33" s="62">
        <v>9999</v>
      </c>
      <c r="T33" s="58">
        <f>(J33+K33+L33)+IF((VLOOKUP(Q33,MogulsDD!$A$1:$C$2000,3,FALSE)*(M33+O33)/2)&gt;3.75,3.75,VLOOKUP(Q33,MogulsDD!$A$1:$C$2000,3,FALSE)*(M33+O33)/2)+IF((VLOOKUP(R33,MogulsDD!$A$1:$C$2000,3,FALSE)*(N33+P33)/2)&gt;3.75,3.75,VLOOKUP(R33,MogulsDD!$A$1:$C$2000,3,FALSE)*(N33+P33)/2)+IF((18-12*S33/$J$5)&gt;7.5,7.5,IF((18-12*S33/$J$5)&lt;0,0,(18-12*S33/$J$5)))</f>
        <v>0</v>
      </c>
      <c r="U33" s="43"/>
      <c r="V33" s="43"/>
      <c r="W33" s="43"/>
      <c r="X33" s="43"/>
      <c r="Y33" s="43"/>
      <c r="Z33" s="43"/>
      <c r="AA33" s="43"/>
      <c r="AB33" s="43"/>
      <c r="AC33" s="43"/>
      <c r="AD33" s="43"/>
    </row>
    <row r="34" spans="1:30" ht="12.75" hidden="1" customHeight="1">
      <c r="A34" s="56">
        <f t="shared" si="0"/>
        <v>4</v>
      </c>
      <c r="B34" s="58"/>
      <c r="C34" s="58"/>
      <c r="D34" s="58"/>
      <c r="E34" s="58"/>
      <c r="F34" s="58"/>
      <c r="G34" s="58"/>
      <c r="H34" s="58"/>
      <c r="I34" s="60"/>
      <c r="J34" s="80"/>
      <c r="K34" s="81"/>
      <c r="L34" s="81"/>
      <c r="M34" s="82"/>
      <c r="N34" s="82"/>
      <c r="O34" s="78"/>
      <c r="P34" s="78"/>
      <c r="Q34" s="78" t="s">
        <v>1784</v>
      </c>
      <c r="R34" s="78" t="s">
        <v>1785</v>
      </c>
      <c r="S34" s="62">
        <v>9999</v>
      </c>
      <c r="T34" s="58">
        <f>(J34+K34+L34)+IF((VLOOKUP(Q34,MogulsDD!$A$1:$C$2000,3,FALSE)*(M34+O34)/2)&gt;3.75,3.75,VLOOKUP(Q34,MogulsDD!$A$1:$C$2000,3,FALSE)*(M34+O34)/2)+IF((VLOOKUP(R34,MogulsDD!$A$1:$C$2000,3,FALSE)*(N34+P34)/2)&gt;3.75,3.75,VLOOKUP(R34,MogulsDD!$A$1:$C$2000,3,FALSE)*(N34+P34)/2)+IF((18-12*S34/$J$5)&gt;7.5,7.5,IF((18-12*S34/$J$5)&lt;0,0,(18-12*S34/$J$5)))</f>
        <v>0</v>
      </c>
      <c r="U34" s="43"/>
      <c r="V34" s="43"/>
      <c r="W34" s="43"/>
      <c r="X34" s="43"/>
      <c r="Y34" s="43"/>
      <c r="Z34" s="43"/>
      <c r="AA34" s="43"/>
      <c r="AB34" s="43"/>
      <c r="AC34" s="43"/>
      <c r="AD34" s="43"/>
    </row>
    <row r="35" spans="1:30" ht="12.75" hidden="1" customHeight="1">
      <c r="A35" s="56">
        <f t="shared" si="0"/>
        <v>4</v>
      </c>
      <c r="B35" s="58"/>
      <c r="C35" s="58"/>
      <c r="D35" s="58"/>
      <c r="E35" s="58"/>
      <c r="F35" s="58"/>
      <c r="G35" s="58"/>
      <c r="H35" s="58"/>
      <c r="I35" s="60"/>
      <c r="J35" s="80"/>
      <c r="K35" s="81"/>
      <c r="L35" s="81"/>
      <c r="M35" s="82"/>
      <c r="N35" s="82"/>
      <c r="O35" s="78"/>
      <c r="P35" s="78"/>
      <c r="Q35" s="78" t="s">
        <v>1786</v>
      </c>
      <c r="R35" s="78" t="s">
        <v>1787</v>
      </c>
      <c r="S35" s="62">
        <v>9999</v>
      </c>
      <c r="T35" s="58">
        <f>(J35+K35+L35)+IF((VLOOKUP(Q35,MogulsDD!$A$1:$C$2000,3,FALSE)*(M35+O35)/2)&gt;3.75,3.75,VLOOKUP(Q35,MogulsDD!$A$1:$C$2000,3,FALSE)*(M35+O35)/2)+IF((VLOOKUP(R35,MogulsDD!$A$1:$C$2000,3,FALSE)*(N35+P35)/2)&gt;3.75,3.75,VLOOKUP(R35,MogulsDD!$A$1:$C$2000,3,FALSE)*(N35+P35)/2)+IF((18-12*S35/$J$5)&gt;7.5,7.5,IF((18-12*S35/$J$5)&lt;0,0,(18-12*S35/$J$5)))</f>
        <v>0</v>
      </c>
      <c r="U35" s="43"/>
      <c r="V35" s="43"/>
      <c r="W35" s="43"/>
      <c r="X35" s="43"/>
      <c r="Y35" s="43"/>
      <c r="Z35" s="43"/>
      <c r="AA35" s="43"/>
      <c r="AB35" s="43"/>
      <c r="AC35" s="43"/>
      <c r="AD35" s="43"/>
    </row>
    <row r="36" spans="1:30" ht="12.75" hidden="1" customHeight="1">
      <c r="A36" s="56">
        <f t="shared" si="0"/>
        <v>4</v>
      </c>
      <c r="B36" s="58"/>
      <c r="C36" s="58"/>
      <c r="D36" s="58"/>
      <c r="E36" s="58"/>
      <c r="F36" s="58"/>
      <c r="G36" s="58"/>
      <c r="H36" s="58"/>
      <c r="I36" s="60"/>
      <c r="J36" s="80"/>
      <c r="K36" s="81"/>
      <c r="L36" s="81"/>
      <c r="M36" s="82"/>
      <c r="N36" s="82"/>
      <c r="O36" s="78"/>
      <c r="P36" s="78"/>
      <c r="Q36" s="78" t="s">
        <v>1788</v>
      </c>
      <c r="R36" s="78" t="s">
        <v>1789</v>
      </c>
      <c r="S36" s="62">
        <v>9999</v>
      </c>
      <c r="T36" s="58">
        <f>(J36+K36+L36)+IF((VLOOKUP(Q36,MogulsDD!$A$1:$C$2000,3,FALSE)*(M36+O36)/2)&gt;3.75,3.75,VLOOKUP(Q36,MogulsDD!$A$1:$C$2000,3,FALSE)*(M36+O36)/2)+IF((VLOOKUP(R36,MogulsDD!$A$1:$C$2000,3,FALSE)*(N36+P36)/2)&gt;3.75,3.75,VLOOKUP(R36,MogulsDD!$A$1:$C$2000,3,FALSE)*(N36+P36)/2)+IF((18-12*S36/$J$5)&gt;7.5,7.5,IF((18-12*S36/$J$5)&lt;0,0,(18-12*S36/$J$5)))</f>
        <v>0</v>
      </c>
      <c r="U36" s="43"/>
      <c r="V36" s="43"/>
      <c r="W36" s="43"/>
      <c r="X36" s="43"/>
      <c r="Y36" s="43"/>
      <c r="Z36" s="43"/>
      <c r="AA36" s="43"/>
      <c r="AB36" s="43"/>
      <c r="AC36" s="43"/>
      <c r="AD36" s="43"/>
    </row>
    <row r="37" spans="1:30" ht="13.5" hidden="1" customHeight="1">
      <c r="A37" s="56">
        <f t="shared" si="0"/>
        <v>4</v>
      </c>
      <c r="B37" s="86"/>
      <c r="C37" s="86"/>
      <c r="D37" s="86"/>
      <c r="E37" s="86"/>
      <c r="F37" s="86"/>
      <c r="G37" s="86"/>
      <c r="H37" s="86"/>
      <c r="I37" s="87"/>
      <c r="J37" s="88"/>
      <c r="K37" s="89"/>
      <c r="L37" s="89"/>
      <c r="M37" s="90"/>
      <c r="N37" s="90"/>
      <c r="O37" s="91"/>
      <c r="P37" s="91"/>
      <c r="Q37" s="78" t="s">
        <v>1790</v>
      </c>
      <c r="R37" s="78" t="s">
        <v>1791</v>
      </c>
      <c r="S37" s="62">
        <v>9999</v>
      </c>
      <c r="T37" s="58">
        <f>(J37+K37+L37)+IF((VLOOKUP(Q37,MogulsDD!$A$1:$C$2000,3,FALSE)*(M37+O37)/2)&gt;3.75,3.75,VLOOKUP(Q37,MogulsDD!$A$1:$C$2000,3,FALSE)*(M37+O37)/2)+IF((VLOOKUP(R37,MogulsDD!$A$1:$C$2000,3,FALSE)*(N37+P37)/2)&gt;3.75,3.75,VLOOKUP(R37,MogulsDD!$A$1:$C$2000,3,FALSE)*(N37+P37)/2)+IF((18-12*S37/$J$5)&gt;7.5,7.5,IF((18-12*S37/$J$5)&lt;0,0,(18-12*S37/$J$5)))</f>
        <v>0</v>
      </c>
      <c r="U37" s="43"/>
      <c r="V37" s="43"/>
      <c r="W37" s="43"/>
      <c r="X37" s="43"/>
      <c r="Y37" s="43"/>
      <c r="Z37" s="43"/>
      <c r="AA37" s="43"/>
      <c r="AB37" s="43"/>
      <c r="AC37" s="43"/>
      <c r="AD37" s="43"/>
    </row>
    <row r="38" spans="1:30" ht="13.5" customHeight="1">
      <c r="A38" s="40"/>
      <c r="B38" s="2"/>
      <c r="C38" s="2"/>
      <c r="D38" s="2"/>
      <c r="E38" s="2"/>
      <c r="F38" s="2"/>
      <c r="G38" s="2"/>
      <c r="H38" s="2"/>
      <c r="I38" s="2"/>
      <c r="J38" s="2"/>
      <c r="K38" s="2"/>
      <c r="L38" s="2"/>
      <c r="M38" s="2"/>
      <c r="N38" s="2"/>
      <c r="O38" s="2"/>
      <c r="P38" s="2"/>
      <c r="Q38" s="2"/>
      <c r="R38" s="2"/>
      <c r="S38" s="2"/>
      <c r="T38" s="92"/>
      <c r="U38" s="43"/>
      <c r="V38" s="43"/>
      <c r="W38" s="43"/>
      <c r="X38" s="43"/>
      <c r="Y38" s="43"/>
      <c r="Z38" s="43"/>
      <c r="AA38" s="43"/>
      <c r="AB38" s="43"/>
      <c r="AC38" s="43"/>
      <c r="AD38" s="43"/>
    </row>
    <row r="39" spans="1:30" ht="13.5" customHeight="1">
      <c r="A39" s="93"/>
      <c r="B39" s="94"/>
      <c r="C39" s="49"/>
      <c r="D39" s="49"/>
      <c r="E39" s="95" t="s">
        <v>1792</v>
      </c>
      <c r="F39" s="49"/>
      <c r="G39" s="49"/>
      <c r="H39" s="49"/>
      <c r="I39" s="96"/>
      <c r="J39" s="48"/>
      <c r="K39" s="49"/>
      <c r="L39" s="49"/>
      <c r="M39" s="49"/>
      <c r="N39" s="49"/>
      <c r="O39" s="49"/>
      <c r="P39" s="49"/>
      <c r="Q39" s="49"/>
      <c r="R39" s="49"/>
      <c r="S39" s="49"/>
      <c r="T39" s="97"/>
      <c r="U39" s="43"/>
      <c r="V39" s="43"/>
      <c r="W39" s="43"/>
      <c r="X39" s="43"/>
      <c r="Y39" s="43"/>
      <c r="Z39" s="43"/>
      <c r="AA39" s="43"/>
      <c r="AB39" s="43"/>
      <c r="AC39" s="43"/>
      <c r="AD39" s="43"/>
    </row>
    <row r="40" spans="1:30" ht="13.5" customHeight="1">
      <c r="A40" s="51"/>
      <c r="B40" s="52" t="s">
        <v>1793</v>
      </c>
      <c r="C40" s="52" t="s">
        <v>1794</v>
      </c>
      <c r="D40" s="52" t="s">
        <v>1795</v>
      </c>
      <c r="E40" s="52" t="s">
        <v>1796</v>
      </c>
      <c r="F40" s="52" t="s">
        <v>1797</v>
      </c>
      <c r="G40" s="52" t="s">
        <v>1798</v>
      </c>
      <c r="H40" s="52" t="s">
        <v>1799</v>
      </c>
      <c r="I40" s="53" t="s">
        <v>1800</v>
      </c>
      <c r="J40" s="51" t="s">
        <v>1801</v>
      </c>
      <c r="K40" s="52" t="s">
        <v>1802</v>
      </c>
      <c r="L40" s="52" t="s">
        <v>1803</v>
      </c>
      <c r="M40" s="52" t="s">
        <v>1804</v>
      </c>
      <c r="N40" s="52" t="s">
        <v>1805</v>
      </c>
      <c r="O40" s="52" t="s">
        <v>1806</v>
      </c>
      <c r="P40" s="52" t="s">
        <v>1807</v>
      </c>
      <c r="Q40" s="52" t="s">
        <v>1808</v>
      </c>
      <c r="R40" s="52" t="s">
        <v>1809</v>
      </c>
      <c r="S40" s="52"/>
      <c r="T40" s="54" t="s">
        <v>1810</v>
      </c>
      <c r="U40" s="55"/>
      <c r="V40" s="55"/>
      <c r="W40" s="55"/>
      <c r="X40" s="55"/>
      <c r="Y40" s="55"/>
      <c r="Z40" s="55"/>
      <c r="AA40" s="55"/>
      <c r="AB40" s="55"/>
      <c r="AC40" s="55"/>
      <c r="AD40" s="55"/>
    </row>
    <row r="41" spans="1:30" ht="12.75" customHeight="1">
      <c r="A41" s="56">
        <f t="shared" ref="A41:A72" si="1">RANK(T41,$T$41:$T$140,0)</f>
        <v>1</v>
      </c>
      <c r="B41" s="98">
        <v>103</v>
      </c>
      <c r="C41" s="58" t="s">
        <v>1811</v>
      </c>
      <c r="D41" s="57" t="s">
        <v>1812</v>
      </c>
      <c r="E41" s="57" t="s">
        <v>1813</v>
      </c>
      <c r="F41" s="58" t="s">
        <v>1814</v>
      </c>
      <c r="G41" s="58"/>
      <c r="H41" s="58" t="s">
        <v>1815</v>
      </c>
      <c r="I41" s="60" t="s">
        <v>1816</v>
      </c>
      <c r="J41" s="61">
        <v>4</v>
      </c>
      <c r="K41" s="62">
        <v>4.0999999999999996</v>
      </c>
      <c r="L41" s="62">
        <v>4.0999999999999996</v>
      </c>
      <c r="M41" s="63">
        <v>2.2999999999999998</v>
      </c>
      <c r="N41" s="63">
        <v>2.1</v>
      </c>
      <c r="O41" s="64">
        <v>2.2000000000000002</v>
      </c>
      <c r="P41" s="64">
        <v>2.1</v>
      </c>
      <c r="Q41" s="64" t="s">
        <v>1817</v>
      </c>
      <c r="R41" s="64" t="s">
        <v>1818</v>
      </c>
      <c r="S41" s="62">
        <v>17.04</v>
      </c>
      <c r="T41" s="58">
        <f>(J41+K41+L41)+IF((VLOOKUP(Q41,MogulsDD!$A$1:$C$2000,3,FALSE)*(M41+O41)/2)&gt;3.75,3.75,VLOOKUP(Q41,MogulsDD!$A$1:$C$2000,3,FALSE)*(M41+O41)/2)+IF((VLOOKUP(R41,MogulsDD!$A$1:$C$2000,3,FALSE)*(N41+P41)/2)&gt;3.75,3.75,VLOOKUP(R41,MogulsDD!$A$1:$C$2000,3,FALSE)*(N41+P41)/2)+IF((18-12*S41/$J$5)&gt;7.5,7.5,IF((18-12*S41/$J$5)&lt;0,0,(18-12*S41/$J$5)))</f>
        <v>24.537500000000001</v>
      </c>
      <c r="U41" s="43"/>
      <c r="V41" s="43"/>
      <c r="W41" s="43"/>
      <c r="X41" s="43"/>
      <c r="Y41" s="43"/>
      <c r="Z41" s="43"/>
      <c r="AA41" s="43"/>
      <c r="AB41" s="43"/>
      <c r="AC41" s="43"/>
      <c r="AD41" s="43"/>
    </row>
    <row r="42" spans="1:30" ht="12.75" customHeight="1">
      <c r="A42" s="56">
        <f t="shared" si="1"/>
        <v>2</v>
      </c>
      <c r="B42" s="98">
        <v>93</v>
      </c>
      <c r="C42" s="58" t="s">
        <v>1819</v>
      </c>
      <c r="D42" s="58" t="s">
        <v>1820</v>
      </c>
      <c r="E42" s="58" t="s">
        <v>1821</v>
      </c>
      <c r="F42" s="58" t="s">
        <v>1822</v>
      </c>
      <c r="G42" s="58"/>
      <c r="H42" s="58" t="s">
        <v>1823</v>
      </c>
      <c r="I42" s="60" t="s">
        <v>1824</v>
      </c>
      <c r="J42" s="65">
        <v>3.7</v>
      </c>
      <c r="K42" s="66">
        <v>3.8</v>
      </c>
      <c r="L42" s="66">
        <v>3.8</v>
      </c>
      <c r="M42" s="67">
        <v>2.1</v>
      </c>
      <c r="N42" s="67">
        <v>1.4</v>
      </c>
      <c r="O42" s="64">
        <v>2.1</v>
      </c>
      <c r="P42" s="64">
        <v>1.8</v>
      </c>
      <c r="Q42" s="64" t="s">
        <v>1825</v>
      </c>
      <c r="R42" s="64" t="s">
        <v>1826</v>
      </c>
      <c r="S42" s="62">
        <v>19.5</v>
      </c>
      <c r="T42" s="58">
        <f>(J42+K42+L42)+IF((VLOOKUP(Q42,MogulsDD!$A$1:$C$2000,3,FALSE)*(M42+O42)/2)&gt;3.75,3.75,VLOOKUP(Q42,MogulsDD!$A$1:$C$2000,3,FALSE)*(M42+O42)/2)+IF((VLOOKUP(R42,MogulsDD!$A$1:$C$2000,3,FALSE)*(N42+P42)/2)&gt;3.75,3.75,VLOOKUP(R42,MogulsDD!$A$1:$C$2000,3,FALSE)*(N42+P42)/2)+IF((18-12*S42/$J$5)&gt;7.5,7.5,IF((18-12*S42/$J$5)&lt;0,0,(18-12*S42/$J$5)))</f>
        <v>22.685000000000002</v>
      </c>
      <c r="U42" s="43"/>
      <c r="V42" s="43"/>
      <c r="W42" s="43"/>
      <c r="X42" s="43"/>
      <c r="Y42" s="43"/>
      <c r="Z42" s="43"/>
      <c r="AA42" s="43"/>
      <c r="AB42" s="43"/>
      <c r="AC42" s="43"/>
      <c r="AD42" s="43"/>
    </row>
    <row r="43" spans="1:30" ht="12.75" customHeight="1">
      <c r="A43" s="56">
        <f t="shared" si="1"/>
        <v>3</v>
      </c>
      <c r="B43" s="98">
        <v>90</v>
      </c>
      <c r="C43" s="58" t="s">
        <v>1827</v>
      </c>
      <c r="D43" s="58" t="s">
        <v>1828</v>
      </c>
      <c r="E43" s="58" t="s">
        <v>1829</v>
      </c>
      <c r="F43" s="58" t="s">
        <v>1830</v>
      </c>
      <c r="G43" s="58"/>
      <c r="H43" s="58" t="s">
        <v>1831</v>
      </c>
      <c r="I43" s="60" t="s">
        <v>1832</v>
      </c>
      <c r="J43" s="65">
        <v>3.6</v>
      </c>
      <c r="K43" s="66">
        <v>3.7</v>
      </c>
      <c r="L43" s="66">
        <v>3.5</v>
      </c>
      <c r="M43" s="67">
        <v>1.8</v>
      </c>
      <c r="N43" s="67">
        <v>2.1</v>
      </c>
      <c r="O43" s="64">
        <v>2</v>
      </c>
      <c r="P43" s="64">
        <v>1.9</v>
      </c>
      <c r="Q43" s="64" t="s">
        <v>1833</v>
      </c>
      <c r="R43" s="64" t="s">
        <v>1834</v>
      </c>
      <c r="S43" s="62">
        <v>19.010000000000002</v>
      </c>
      <c r="T43" s="58">
        <f>(J43+K43+L43)+IF((VLOOKUP(Q43,MogulsDD!$A$1:$C$2000,3,FALSE)*(M43+O43)/2)&gt;3.75,3.75,VLOOKUP(Q43,MogulsDD!$A$1:$C$2000,3,FALSE)*(M43+O43)/2)+IF((VLOOKUP(R43,MogulsDD!$A$1:$C$2000,3,FALSE)*(N43+P43)/2)&gt;3.75,3.75,VLOOKUP(R43,MogulsDD!$A$1:$C$2000,3,FALSE)*(N43+P43)/2)+IF((18-12*S43/$J$5)&gt;7.5,7.5,IF((18-12*S43/$J$5)&lt;0,0,(18-12*S43/$J$5)))</f>
        <v>22.55</v>
      </c>
      <c r="U43" s="43"/>
      <c r="V43" s="43"/>
      <c r="W43" s="43"/>
      <c r="X43" s="43"/>
      <c r="Y43" s="43"/>
      <c r="Z43" s="43"/>
      <c r="AA43" s="43"/>
      <c r="AB43" s="43"/>
      <c r="AC43" s="43"/>
      <c r="AD43" s="43"/>
    </row>
    <row r="44" spans="1:30" ht="12.75" customHeight="1">
      <c r="A44" s="56">
        <f t="shared" si="1"/>
        <v>4</v>
      </c>
      <c r="B44" s="98">
        <v>99</v>
      </c>
      <c r="C44" s="58" t="s">
        <v>1835</v>
      </c>
      <c r="D44" s="58" t="s">
        <v>1836</v>
      </c>
      <c r="E44" s="58" t="s">
        <v>1837</v>
      </c>
      <c r="F44" s="58" t="s">
        <v>1838</v>
      </c>
      <c r="G44" s="58"/>
      <c r="H44" s="58" t="s">
        <v>1839</v>
      </c>
      <c r="I44" s="60" t="s">
        <v>1840</v>
      </c>
      <c r="J44" s="65">
        <v>3.5</v>
      </c>
      <c r="K44" s="66">
        <v>3.3</v>
      </c>
      <c r="L44" s="66">
        <v>3.2</v>
      </c>
      <c r="M44" s="67">
        <v>2.2000000000000002</v>
      </c>
      <c r="N44" s="67">
        <v>1.3</v>
      </c>
      <c r="O44" s="64">
        <v>2</v>
      </c>
      <c r="P44" s="64">
        <v>1.6</v>
      </c>
      <c r="Q44" s="64" t="s">
        <v>1841</v>
      </c>
      <c r="R44" s="64" t="s">
        <v>1842</v>
      </c>
      <c r="S44" s="62">
        <v>21.49</v>
      </c>
      <c r="T44" s="58">
        <f>(J44+K44+L44)+IF((VLOOKUP(Q44,MogulsDD!$A$1:$C$2000,3,FALSE)*(M44+O44)/2)&gt;3.75,3.75,VLOOKUP(Q44,MogulsDD!$A$1:$C$2000,3,FALSE)*(M44+O44)/2)+IF((VLOOKUP(R44,MogulsDD!$A$1:$C$2000,3,FALSE)*(N44+P44)/2)&gt;3.75,3.75,VLOOKUP(R44,MogulsDD!$A$1:$C$2000,3,FALSE)*(N44+P44)/2)+IF((18-12*S44/$J$5)&gt;7.5,7.5,IF((18-12*S44/$J$5)&lt;0,0,(18-12*S44/$J$5)))</f>
        <v>19.101097951344428</v>
      </c>
      <c r="U44" s="43"/>
      <c r="V44" s="43"/>
      <c r="W44" s="43"/>
      <c r="X44" s="43"/>
      <c r="Y44" s="43"/>
      <c r="Z44" s="43"/>
      <c r="AA44" s="43"/>
      <c r="AB44" s="43"/>
      <c r="AC44" s="43"/>
      <c r="AD44" s="43"/>
    </row>
    <row r="45" spans="1:30" ht="12.75" customHeight="1">
      <c r="A45" s="56">
        <f t="shared" si="1"/>
        <v>5</v>
      </c>
      <c r="B45" s="98">
        <v>96</v>
      </c>
      <c r="C45" s="58" t="s">
        <v>1843</v>
      </c>
      <c r="D45" s="58" t="s">
        <v>1844</v>
      </c>
      <c r="E45" s="58" t="s">
        <v>1845</v>
      </c>
      <c r="F45" s="58" t="s">
        <v>1846</v>
      </c>
      <c r="G45" s="58"/>
      <c r="H45" s="58" t="s">
        <v>1847</v>
      </c>
      <c r="I45" s="60" t="s">
        <v>1848</v>
      </c>
      <c r="J45" s="65">
        <v>3.3</v>
      </c>
      <c r="K45" s="66">
        <v>3.1</v>
      </c>
      <c r="L45" s="66">
        <v>3.2</v>
      </c>
      <c r="M45" s="67">
        <v>1.5</v>
      </c>
      <c r="N45" s="67">
        <v>1.2</v>
      </c>
      <c r="O45" s="64">
        <v>1.6</v>
      </c>
      <c r="P45" s="64">
        <v>1.4</v>
      </c>
      <c r="Q45" s="64" t="s">
        <v>1849</v>
      </c>
      <c r="R45" s="64" t="s">
        <v>1850</v>
      </c>
      <c r="S45" s="62">
        <v>22.59</v>
      </c>
      <c r="T45" s="58">
        <f>(J45+K45+L45)+IF((VLOOKUP(Q45,MogulsDD!$A$1:$C$2000,3,FALSE)*(M45+O45)/2)&gt;3.75,3.75,VLOOKUP(Q45,MogulsDD!$A$1:$C$2000,3,FALSE)*(M45+O45)/2)+IF((VLOOKUP(R45,MogulsDD!$A$1:$C$2000,3,FALSE)*(N45+P45)/2)&gt;3.75,3.75,VLOOKUP(R45,MogulsDD!$A$1:$C$2000,3,FALSE)*(N45+P45)/2)+IF((18-12*S45/$J$5)&gt;7.5,7.5,IF((18-12*S45/$J$5)&lt;0,0,(18-12*S45/$J$5)))</f>
        <v>19.022717669654291</v>
      </c>
      <c r="U45" s="43"/>
      <c r="V45" s="43"/>
      <c r="W45" s="43"/>
      <c r="X45" s="43"/>
      <c r="Y45" s="43"/>
      <c r="Z45" s="43"/>
      <c r="AA45" s="43"/>
      <c r="AB45" s="43"/>
      <c r="AC45" s="43"/>
      <c r="AD45" s="43"/>
    </row>
    <row r="46" spans="1:30" ht="12.75" customHeight="1">
      <c r="A46" s="56">
        <f t="shared" si="1"/>
        <v>6</v>
      </c>
      <c r="B46" s="98">
        <v>102</v>
      </c>
      <c r="C46" s="58" t="s">
        <v>1851</v>
      </c>
      <c r="D46" s="58" t="s">
        <v>1852</v>
      </c>
      <c r="E46" s="58" t="s">
        <v>1853</v>
      </c>
      <c r="F46" s="58" t="s">
        <v>1854</v>
      </c>
      <c r="G46" s="58"/>
      <c r="H46" s="58" t="s">
        <v>1855</v>
      </c>
      <c r="I46" s="60" t="s">
        <v>1856</v>
      </c>
      <c r="J46" s="65">
        <v>2.7</v>
      </c>
      <c r="K46" s="66">
        <v>3</v>
      </c>
      <c r="L46" s="66">
        <v>2.8</v>
      </c>
      <c r="M46" s="67">
        <v>1.4</v>
      </c>
      <c r="N46" s="67">
        <v>1.9</v>
      </c>
      <c r="O46" s="64">
        <v>1.6</v>
      </c>
      <c r="P46" s="64">
        <v>1.8</v>
      </c>
      <c r="Q46" s="64" t="s">
        <v>1857</v>
      </c>
      <c r="R46" s="64" t="s">
        <v>1858</v>
      </c>
      <c r="S46" s="62">
        <v>20.2</v>
      </c>
      <c r="T46" s="58">
        <f>(J46+K46+L46)+IF((VLOOKUP(Q46,MogulsDD!$A$1:$C$2000,3,FALSE)*(M46+O46)/2)&gt;3.75,3.75,VLOOKUP(Q46,MogulsDD!$A$1:$C$2000,3,FALSE)*(M46+O46)/2)+IF((VLOOKUP(R46,MogulsDD!$A$1:$C$2000,3,FALSE)*(N46+P46)/2)&gt;3.75,3.75,VLOOKUP(R46,MogulsDD!$A$1:$C$2000,3,FALSE)*(N46+P46)/2)+IF((18-12*S46/$J$5)&gt;7.5,7.5,IF((18-12*S46/$J$5)&lt;0,0,(18-12*S46/$J$5)))</f>
        <v>18.313500000000001</v>
      </c>
      <c r="U46" s="43"/>
      <c r="V46" s="43"/>
      <c r="W46" s="43"/>
      <c r="X46" s="43"/>
      <c r="Y46" s="43"/>
      <c r="Z46" s="43"/>
      <c r="AA46" s="43"/>
      <c r="AB46" s="43"/>
      <c r="AC46" s="43"/>
      <c r="AD46" s="43"/>
    </row>
    <row r="47" spans="1:30" ht="12.75" hidden="1" customHeight="1">
      <c r="A47" s="56">
        <f t="shared" si="1"/>
        <v>7</v>
      </c>
      <c r="B47" s="98"/>
      <c r="C47" s="58"/>
      <c r="D47" s="58"/>
      <c r="E47" s="58"/>
      <c r="F47" s="58"/>
      <c r="G47" s="58"/>
      <c r="H47" s="58"/>
      <c r="I47" s="60"/>
      <c r="J47" s="80"/>
      <c r="K47" s="81"/>
      <c r="L47" s="81"/>
      <c r="M47" s="82"/>
      <c r="N47" s="82"/>
      <c r="O47" s="78"/>
      <c r="P47" s="78"/>
      <c r="Q47" s="78" t="s">
        <v>1859</v>
      </c>
      <c r="R47" s="78" t="s">
        <v>1860</v>
      </c>
      <c r="S47" s="62">
        <v>9999</v>
      </c>
      <c r="T47" s="58">
        <f>(J47+K47+L47)+IF((VLOOKUP(Q47,MogulsDD!$A$1:$C$2000,3,FALSE)*(M47+O47)/2)&gt;3.75,3.75,VLOOKUP(Q47,MogulsDD!$A$1:$C$2000,3,FALSE)*(M47+O47)/2)+IF((VLOOKUP(R47,MogulsDD!$A$1:$C$2000,3,FALSE)*(N47+P47)/2)&gt;3.75,3.75,VLOOKUP(R47,MogulsDD!$A$1:$C$2000,3,FALSE)*(N47+P47)/2)+IF((18-12*S47/$J$5)&gt;7.5,7.5,IF((18-12*S47/$J$5)&lt;0,0,(18-12*S47/$J$5)))</f>
        <v>0</v>
      </c>
      <c r="U47" s="43"/>
      <c r="V47" s="43"/>
      <c r="W47" s="43"/>
      <c r="X47" s="43"/>
      <c r="Y47" s="43"/>
      <c r="Z47" s="43"/>
      <c r="AA47" s="43"/>
      <c r="AB47" s="43"/>
      <c r="AC47" s="43"/>
      <c r="AD47" s="43"/>
    </row>
    <row r="48" spans="1:30" ht="12.75" hidden="1" customHeight="1">
      <c r="A48" s="56">
        <f t="shared" si="1"/>
        <v>7</v>
      </c>
      <c r="B48" s="98"/>
      <c r="C48" s="58"/>
      <c r="D48" s="58"/>
      <c r="E48" s="58"/>
      <c r="F48" s="58"/>
      <c r="G48" s="58"/>
      <c r="H48" s="58"/>
      <c r="I48" s="60"/>
      <c r="J48" s="80"/>
      <c r="K48" s="81"/>
      <c r="L48" s="81"/>
      <c r="M48" s="82"/>
      <c r="N48" s="82"/>
      <c r="O48" s="78"/>
      <c r="P48" s="78"/>
      <c r="Q48" s="78" t="s">
        <v>1861</v>
      </c>
      <c r="R48" s="78" t="s">
        <v>1862</v>
      </c>
      <c r="S48" s="62">
        <v>9999</v>
      </c>
      <c r="T48" s="58">
        <f>(J48+K48+L48)+IF((VLOOKUP(Q48,MogulsDD!$A$1:$C$2000,3,FALSE)*(M48+O48)/2)&gt;3.75,3.75,VLOOKUP(Q48,MogulsDD!$A$1:$C$2000,3,FALSE)*(M48+O48)/2)+IF((VLOOKUP(R48,MogulsDD!$A$1:$C$2000,3,FALSE)*(N48+P48)/2)&gt;3.75,3.75,VLOOKUP(R48,MogulsDD!$A$1:$C$2000,3,FALSE)*(N48+P48)/2)+IF((18-12*S48/$J$5)&gt;7.5,7.5,IF((18-12*S48/$J$5)&lt;0,0,(18-12*S48/$J$5)))</f>
        <v>0</v>
      </c>
      <c r="U48" s="43"/>
      <c r="V48" s="43"/>
      <c r="W48" s="43"/>
      <c r="X48" s="43"/>
      <c r="Y48" s="43"/>
      <c r="Z48" s="43"/>
      <c r="AA48" s="43"/>
      <c r="AB48" s="43"/>
      <c r="AC48" s="43"/>
      <c r="AD48" s="43"/>
    </row>
    <row r="49" spans="1:30" ht="12.75" hidden="1" customHeight="1">
      <c r="A49" s="56">
        <f t="shared" si="1"/>
        <v>7</v>
      </c>
      <c r="B49" s="98"/>
      <c r="C49" s="58"/>
      <c r="D49" s="58"/>
      <c r="E49" s="58"/>
      <c r="F49" s="57"/>
      <c r="G49" s="58"/>
      <c r="H49" s="58"/>
      <c r="I49" s="60"/>
      <c r="J49" s="80"/>
      <c r="K49" s="81"/>
      <c r="L49" s="81"/>
      <c r="M49" s="82"/>
      <c r="N49" s="82"/>
      <c r="O49" s="78"/>
      <c r="P49" s="78"/>
      <c r="Q49" s="78" t="s">
        <v>1863</v>
      </c>
      <c r="R49" s="78" t="s">
        <v>1864</v>
      </c>
      <c r="S49" s="62">
        <v>9999</v>
      </c>
      <c r="T49" s="58">
        <f>(J49+K49+L49)+IF((VLOOKUP(Q49,MogulsDD!$A$1:$C$2000,3,FALSE)*(M49+O49)/2)&gt;3.75,3.75,VLOOKUP(Q49,MogulsDD!$A$1:$C$2000,3,FALSE)*(M49+O49)/2)+IF((VLOOKUP(R49,MogulsDD!$A$1:$C$2000,3,FALSE)*(N49+P49)/2)&gt;3.75,3.75,VLOOKUP(R49,MogulsDD!$A$1:$C$2000,3,FALSE)*(N49+P49)/2)+IF((18-12*S49/$J$5)&gt;7.5,7.5,IF((18-12*S49/$J$5)&lt;0,0,(18-12*S49/$J$5)))</f>
        <v>0</v>
      </c>
      <c r="U49" s="43"/>
      <c r="V49" s="43"/>
      <c r="W49" s="43"/>
      <c r="X49" s="43"/>
      <c r="Y49" s="43"/>
      <c r="Z49" s="43"/>
      <c r="AA49" s="43"/>
      <c r="AB49" s="43"/>
      <c r="AC49" s="43"/>
      <c r="AD49" s="43"/>
    </row>
    <row r="50" spans="1:30" ht="12.75" hidden="1" customHeight="1">
      <c r="A50" s="56">
        <f t="shared" si="1"/>
        <v>7</v>
      </c>
      <c r="B50" s="98"/>
      <c r="C50" s="58"/>
      <c r="D50" s="58"/>
      <c r="E50" s="58"/>
      <c r="F50" s="58"/>
      <c r="G50" s="58"/>
      <c r="H50" s="58"/>
      <c r="I50" s="60"/>
      <c r="J50" s="80"/>
      <c r="K50" s="81"/>
      <c r="L50" s="81"/>
      <c r="M50" s="82"/>
      <c r="N50" s="82"/>
      <c r="O50" s="78"/>
      <c r="P50" s="78"/>
      <c r="Q50" s="78" t="s">
        <v>1865</v>
      </c>
      <c r="R50" s="78" t="s">
        <v>1866</v>
      </c>
      <c r="S50" s="62">
        <v>9999</v>
      </c>
      <c r="T50" s="58">
        <f>(J50+K50+L50)+IF((VLOOKUP(Q50,MogulsDD!$A$1:$C$2000,3,FALSE)*(M50+O50)/2)&gt;3.75,3.75,VLOOKUP(Q50,MogulsDD!$A$1:$C$2000,3,FALSE)*(M50+O50)/2)+IF((VLOOKUP(R50,MogulsDD!$A$1:$C$2000,3,FALSE)*(N50+P50)/2)&gt;3.75,3.75,VLOOKUP(R50,MogulsDD!$A$1:$C$2000,3,FALSE)*(N50+P50)/2)+IF((18-12*S50/$J$5)&gt;7.5,7.5,IF((18-12*S50/$J$5)&lt;0,0,(18-12*S50/$J$5)))</f>
        <v>0</v>
      </c>
      <c r="U50" s="43"/>
      <c r="V50" s="43"/>
      <c r="W50" s="43"/>
      <c r="X50" s="43"/>
      <c r="Y50" s="43"/>
      <c r="Z50" s="43"/>
      <c r="AA50" s="43"/>
      <c r="AB50" s="43"/>
      <c r="AC50" s="43"/>
      <c r="AD50" s="43"/>
    </row>
    <row r="51" spans="1:30" ht="12.75" hidden="1" customHeight="1">
      <c r="A51" s="56">
        <f t="shared" si="1"/>
        <v>7</v>
      </c>
      <c r="B51" s="98"/>
      <c r="C51" s="58"/>
      <c r="D51" s="58"/>
      <c r="E51" s="58"/>
      <c r="F51" s="58"/>
      <c r="G51" s="58"/>
      <c r="H51" s="58"/>
      <c r="I51" s="60"/>
      <c r="J51" s="80"/>
      <c r="K51" s="81"/>
      <c r="L51" s="81"/>
      <c r="M51" s="82"/>
      <c r="N51" s="82"/>
      <c r="O51" s="78"/>
      <c r="P51" s="78"/>
      <c r="Q51" s="78" t="s">
        <v>1867</v>
      </c>
      <c r="R51" s="78" t="s">
        <v>1868</v>
      </c>
      <c r="S51" s="62">
        <v>9999</v>
      </c>
      <c r="T51" s="58">
        <f>(J51+K51+L51)+IF((VLOOKUP(Q51,MogulsDD!$A$1:$C$2000,3,FALSE)*(M51+O51)/2)&gt;3.75,3.75,VLOOKUP(Q51,MogulsDD!$A$1:$C$2000,3,FALSE)*(M51+O51)/2)+IF((VLOOKUP(R51,MogulsDD!$A$1:$C$2000,3,FALSE)*(N51+P51)/2)&gt;3.75,3.75,VLOOKUP(R51,MogulsDD!$A$1:$C$2000,3,FALSE)*(N51+P51)/2)+IF((18-12*S51/$J$5)&gt;7.5,7.5,IF((18-12*S51/$J$5)&lt;0,0,(18-12*S51/$J$5)))</f>
        <v>0</v>
      </c>
      <c r="U51" s="43"/>
      <c r="V51" s="43"/>
      <c r="W51" s="43"/>
      <c r="X51" s="43"/>
      <c r="Y51" s="43"/>
      <c r="Z51" s="43"/>
      <c r="AA51" s="43"/>
      <c r="AB51" s="43"/>
      <c r="AC51" s="43"/>
      <c r="AD51" s="43"/>
    </row>
    <row r="52" spans="1:30" ht="13.5" hidden="1" customHeight="1">
      <c r="A52" s="56">
        <f t="shared" si="1"/>
        <v>7</v>
      </c>
      <c r="B52" s="99"/>
      <c r="C52" s="69"/>
      <c r="D52" s="69"/>
      <c r="E52" s="69"/>
      <c r="F52" s="69"/>
      <c r="G52" s="69"/>
      <c r="H52" s="69"/>
      <c r="I52" s="70"/>
      <c r="J52" s="88"/>
      <c r="K52" s="89"/>
      <c r="L52" s="89"/>
      <c r="M52" s="90"/>
      <c r="N52" s="90"/>
      <c r="O52" s="120"/>
      <c r="P52" s="120"/>
      <c r="Q52" s="78" t="s">
        <v>1869</v>
      </c>
      <c r="R52" s="78" t="s">
        <v>1870</v>
      </c>
      <c r="S52" s="62">
        <v>9999</v>
      </c>
      <c r="T52" s="58">
        <f>(J52+K52+L52)+IF((VLOOKUP(Q52,MogulsDD!$A$1:$C$2000,3,FALSE)*(M52+O52)/2)&gt;3.75,3.75,VLOOKUP(Q52,MogulsDD!$A$1:$C$2000,3,FALSE)*(M52+O52)/2)+IF((VLOOKUP(R52,MogulsDD!$A$1:$C$2000,3,FALSE)*(N52+P52)/2)&gt;3.75,3.75,VLOOKUP(R52,MogulsDD!$A$1:$C$2000,3,FALSE)*(N52+P52)/2)+IF((18-12*S52/$J$5)&gt;7.5,7.5,IF((18-12*S52/$J$5)&lt;0,0,(18-12*S52/$J$5)))</f>
        <v>0</v>
      </c>
      <c r="U52" s="43"/>
      <c r="V52" s="43"/>
      <c r="W52" s="43"/>
      <c r="X52" s="43"/>
      <c r="Y52" s="43"/>
      <c r="Z52" s="43"/>
      <c r="AA52" s="43"/>
      <c r="AB52" s="43"/>
      <c r="AC52" s="43"/>
      <c r="AD52" s="43"/>
    </row>
    <row r="53" spans="1:30" ht="12.75" hidden="1" customHeight="1">
      <c r="A53" s="56">
        <f t="shared" si="1"/>
        <v>7</v>
      </c>
      <c r="B53" s="100"/>
      <c r="C53" s="101"/>
      <c r="D53" s="101"/>
      <c r="E53" s="101"/>
      <c r="F53" s="101"/>
      <c r="G53" s="101"/>
      <c r="H53" s="101"/>
      <c r="I53" s="103"/>
      <c r="J53" s="122"/>
      <c r="K53" s="123"/>
      <c r="L53" s="123"/>
      <c r="M53" s="124"/>
      <c r="N53" s="124"/>
      <c r="O53" s="125"/>
      <c r="P53" s="125"/>
      <c r="Q53" s="78" t="s">
        <v>1871</v>
      </c>
      <c r="R53" s="78" t="s">
        <v>1872</v>
      </c>
      <c r="S53" s="62">
        <v>9999</v>
      </c>
      <c r="T53" s="58">
        <f>(J53+K53+L53)+IF((VLOOKUP(Q53,MogulsDD!$A$1:$C$2000,3,FALSE)*(M53+O53)/2)&gt;3.75,3.75,VLOOKUP(Q53,MogulsDD!$A$1:$C$2000,3,FALSE)*(M53+O53)/2)+IF((VLOOKUP(R53,MogulsDD!$A$1:$C$2000,3,FALSE)*(N53+P53)/2)&gt;3.75,3.75,VLOOKUP(R53,MogulsDD!$A$1:$C$2000,3,FALSE)*(N53+P53)/2)+IF((18-12*S53/$J$5)&gt;7.5,7.5,IF((18-12*S53/$J$5)&lt;0,0,(18-12*S53/$J$5)))</f>
        <v>0</v>
      </c>
      <c r="U53" s="43"/>
      <c r="V53" s="43"/>
      <c r="W53" s="43"/>
      <c r="X53" s="43"/>
      <c r="Y53" s="43"/>
      <c r="Z53" s="43"/>
      <c r="AA53" s="43"/>
      <c r="AB53" s="43"/>
      <c r="AC53" s="43"/>
      <c r="AD53" s="43"/>
    </row>
    <row r="54" spans="1:30" ht="12.75" hidden="1" customHeight="1">
      <c r="A54" s="56">
        <f t="shared" si="1"/>
        <v>7</v>
      </c>
      <c r="B54" s="98"/>
      <c r="C54" s="58"/>
      <c r="D54" s="58"/>
      <c r="E54" s="58"/>
      <c r="F54" s="58"/>
      <c r="G54" s="58"/>
      <c r="H54" s="58"/>
      <c r="I54" s="60"/>
      <c r="J54" s="111"/>
      <c r="K54" s="81"/>
      <c r="L54" s="81"/>
      <c r="M54" s="82"/>
      <c r="N54" s="82"/>
      <c r="O54" s="78"/>
      <c r="P54" s="78"/>
      <c r="Q54" s="78" t="s">
        <v>1873</v>
      </c>
      <c r="R54" s="78" t="s">
        <v>1874</v>
      </c>
      <c r="S54" s="62">
        <v>9999</v>
      </c>
      <c r="T54" s="58">
        <f>(J54+K54+L54)+IF((VLOOKUP(Q54,MogulsDD!$A$1:$C$2000,3,FALSE)*(M54+O54)/2)&gt;3.75,3.75,VLOOKUP(Q54,MogulsDD!$A$1:$C$2000,3,FALSE)*(M54+O54)/2)+IF((VLOOKUP(R54,MogulsDD!$A$1:$C$2000,3,FALSE)*(N54+P54)/2)&gt;3.75,3.75,VLOOKUP(R54,MogulsDD!$A$1:$C$2000,3,FALSE)*(N54+P54)/2)+IF((18-12*S54/$J$5)&gt;7.5,7.5,IF((18-12*S54/$J$5)&lt;0,0,(18-12*S54/$J$5)))</f>
        <v>0</v>
      </c>
      <c r="U54" s="43"/>
      <c r="V54" s="43"/>
      <c r="W54" s="43"/>
      <c r="X54" s="43"/>
      <c r="Y54" s="43"/>
      <c r="Z54" s="43"/>
      <c r="AA54" s="43"/>
      <c r="AB54" s="43"/>
      <c r="AC54" s="43"/>
      <c r="AD54" s="43"/>
    </row>
    <row r="55" spans="1:30" ht="12.75" hidden="1" customHeight="1">
      <c r="A55" s="56">
        <f t="shared" si="1"/>
        <v>7</v>
      </c>
      <c r="B55" s="98"/>
      <c r="C55" s="58"/>
      <c r="D55" s="58"/>
      <c r="E55" s="58"/>
      <c r="F55" s="58"/>
      <c r="G55" s="58"/>
      <c r="H55" s="58"/>
      <c r="I55" s="60"/>
      <c r="J55" s="111"/>
      <c r="K55" s="81"/>
      <c r="L55" s="81"/>
      <c r="M55" s="82"/>
      <c r="N55" s="82"/>
      <c r="O55" s="78"/>
      <c r="P55" s="78"/>
      <c r="Q55" s="78" t="s">
        <v>1875</v>
      </c>
      <c r="R55" s="78" t="s">
        <v>1876</v>
      </c>
      <c r="S55" s="62">
        <v>9999</v>
      </c>
      <c r="T55" s="58">
        <f>(J55+K55+L55)+IF((VLOOKUP(Q55,MogulsDD!$A$1:$C$2000,3,FALSE)*(M55+O55)/2)&gt;3.75,3.75,VLOOKUP(Q55,MogulsDD!$A$1:$C$2000,3,FALSE)*(M55+O55)/2)+IF((VLOOKUP(R55,MogulsDD!$A$1:$C$2000,3,FALSE)*(N55+P55)/2)&gt;3.75,3.75,VLOOKUP(R55,MogulsDD!$A$1:$C$2000,3,FALSE)*(N55+P55)/2)+IF((18-12*S55/$J$5)&gt;7.5,7.5,IF((18-12*S55/$J$5)&lt;0,0,(18-12*S55/$J$5)))</f>
        <v>0</v>
      </c>
      <c r="U55" s="43"/>
      <c r="V55" s="43"/>
      <c r="W55" s="43"/>
      <c r="X55" s="43"/>
      <c r="Y55" s="43"/>
      <c r="Z55" s="43"/>
      <c r="AA55" s="43"/>
      <c r="AB55" s="43"/>
      <c r="AC55" s="43"/>
      <c r="AD55" s="43"/>
    </row>
    <row r="56" spans="1:30" ht="12.75" hidden="1" customHeight="1">
      <c r="A56" s="56">
        <f t="shared" si="1"/>
        <v>7</v>
      </c>
      <c r="B56" s="110"/>
      <c r="C56" s="58"/>
      <c r="D56" s="58"/>
      <c r="E56" s="58"/>
      <c r="F56" s="58"/>
      <c r="G56" s="58"/>
      <c r="H56" s="58"/>
      <c r="I56" s="60"/>
      <c r="J56" s="111"/>
      <c r="K56" s="81"/>
      <c r="L56" s="81"/>
      <c r="M56" s="82"/>
      <c r="N56" s="82"/>
      <c r="O56" s="78"/>
      <c r="P56" s="78"/>
      <c r="Q56" s="78" t="s">
        <v>1877</v>
      </c>
      <c r="R56" s="78" t="s">
        <v>1878</v>
      </c>
      <c r="S56" s="62">
        <v>9999</v>
      </c>
      <c r="T56" s="58">
        <f>(J56+K56+L56)+IF((VLOOKUP(Q56,MogulsDD!$A$1:$C$2000,3,FALSE)*(M56+O56)/2)&gt;3.75,3.75,VLOOKUP(Q56,MogulsDD!$A$1:$C$2000,3,FALSE)*(M56+O56)/2)+IF((VLOOKUP(R56,MogulsDD!$A$1:$C$2000,3,FALSE)*(N56+P56)/2)&gt;3.75,3.75,VLOOKUP(R56,MogulsDD!$A$1:$C$2000,3,FALSE)*(N56+P56)/2)+IF((18-12*S56/$J$5)&gt;7.5,7.5,IF((18-12*S56/$J$5)&lt;0,0,(18-12*S56/$J$5)))</f>
        <v>0</v>
      </c>
      <c r="U56" s="43"/>
      <c r="V56" s="43"/>
      <c r="W56" s="43"/>
      <c r="X56" s="43"/>
      <c r="Y56" s="43"/>
      <c r="Z56" s="43"/>
      <c r="AA56" s="43"/>
      <c r="AB56" s="43"/>
      <c r="AC56" s="43"/>
      <c r="AD56" s="43"/>
    </row>
    <row r="57" spans="1:30" ht="12.75" hidden="1" customHeight="1">
      <c r="A57" s="56">
        <f t="shared" si="1"/>
        <v>7</v>
      </c>
      <c r="B57" s="110"/>
      <c r="C57" s="58"/>
      <c r="D57" s="58"/>
      <c r="E57" s="58"/>
      <c r="F57" s="58"/>
      <c r="G57" s="58"/>
      <c r="H57" s="58"/>
      <c r="I57" s="60"/>
      <c r="J57" s="111"/>
      <c r="K57" s="81"/>
      <c r="L57" s="81"/>
      <c r="M57" s="82"/>
      <c r="N57" s="82"/>
      <c r="O57" s="78"/>
      <c r="P57" s="78"/>
      <c r="Q57" s="78" t="s">
        <v>1879</v>
      </c>
      <c r="R57" s="78" t="s">
        <v>1880</v>
      </c>
      <c r="S57" s="62">
        <v>9999</v>
      </c>
      <c r="T57" s="58">
        <f>(J57+K57+L57)+IF((VLOOKUP(Q57,MogulsDD!$A$1:$C$2000,3,FALSE)*(M57+O57)/2)&gt;3.75,3.75,VLOOKUP(Q57,MogulsDD!$A$1:$C$2000,3,FALSE)*(M57+O57)/2)+IF((VLOOKUP(R57,MogulsDD!$A$1:$C$2000,3,FALSE)*(N57+P57)/2)&gt;3.75,3.75,VLOOKUP(R57,MogulsDD!$A$1:$C$2000,3,FALSE)*(N57+P57)/2)+IF((18-12*S57/$J$5)&gt;7.5,7.5,IF((18-12*S57/$J$5)&lt;0,0,(18-12*S57/$J$5)))</f>
        <v>0</v>
      </c>
      <c r="U57" s="43"/>
      <c r="V57" s="43"/>
      <c r="W57" s="43"/>
      <c r="X57" s="43"/>
      <c r="Y57" s="43"/>
      <c r="Z57" s="43"/>
      <c r="AA57" s="43"/>
      <c r="AB57" s="43"/>
      <c r="AC57" s="43"/>
      <c r="AD57" s="43"/>
    </row>
    <row r="58" spans="1:30" ht="12.75" hidden="1" customHeight="1">
      <c r="A58" s="56">
        <f t="shared" si="1"/>
        <v>7</v>
      </c>
      <c r="B58" s="110"/>
      <c r="C58" s="58"/>
      <c r="D58" s="58"/>
      <c r="E58" s="58"/>
      <c r="F58" s="58"/>
      <c r="G58" s="58"/>
      <c r="H58" s="58"/>
      <c r="I58" s="60"/>
      <c r="J58" s="111"/>
      <c r="K58" s="81"/>
      <c r="L58" s="81"/>
      <c r="M58" s="82"/>
      <c r="N58" s="82"/>
      <c r="O58" s="78"/>
      <c r="P58" s="78"/>
      <c r="Q58" s="78" t="s">
        <v>1881</v>
      </c>
      <c r="R58" s="78" t="s">
        <v>1882</v>
      </c>
      <c r="S58" s="62">
        <v>9999</v>
      </c>
      <c r="T58" s="58">
        <f>(J58+K58+L58)+IF((VLOOKUP(Q58,MogulsDD!$A$1:$C$2000,3,FALSE)*(M58+O58)/2)&gt;3.75,3.75,VLOOKUP(Q58,MogulsDD!$A$1:$C$2000,3,FALSE)*(M58+O58)/2)+IF((VLOOKUP(R58,MogulsDD!$A$1:$C$2000,3,FALSE)*(N58+P58)/2)&gt;3.75,3.75,VLOOKUP(R58,MogulsDD!$A$1:$C$2000,3,FALSE)*(N58+P58)/2)+IF((18-12*S58/$J$5)&gt;7.5,7.5,IF((18-12*S58/$J$5)&lt;0,0,(18-12*S58/$J$5)))</f>
        <v>0</v>
      </c>
      <c r="U58" s="43"/>
      <c r="V58" s="43"/>
      <c r="W58" s="43"/>
      <c r="X58" s="43"/>
      <c r="Y58" s="43"/>
      <c r="Z58" s="43"/>
      <c r="AA58" s="43"/>
      <c r="AB58" s="43"/>
      <c r="AC58" s="43"/>
      <c r="AD58" s="43"/>
    </row>
    <row r="59" spans="1:30" ht="12.75" hidden="1" customHeight="1">
      <c r="A59" s="56">
        <f t="shared" si="1"/>
        <v>7</v>
      </c>
      <c r="B59" s="110"/>
      <c r="C59" s="58"/>
      <c r="D59" s="58"/>
      <c r="E59" s="58"/>
      <c r="F59" s="58"/>
      <c r="G59" s="58"/>
      <c r="H59" s="58"/>
      <c r="I59" s="60"/>
      <c r="J59" s="111"/>
      <c r="K59" s="81"/>
      <c r="L59" s="81"/>
      <c r="M59" s="82"/>
      <c r="N59" s="82"/>
      <c r="O59" s="78"/>
      <c r="P59" s="78"/>
      <c r="Q59" s="78" t="s">
        <v>1883</v>
      </c>
      <c r="R59" s="78" t="s">
        <v>1884</v>
      </c>
      <c r="S59" s="62">
        <v>9999</v>
      </c>
      <c r="T59" s="58">
        <f>(J59+K59+L59)+IF((VLOOKUP(Q59,MogulsDD!$A$1:$C$2000,3,FALSE)*(M59+O59)/2)&gt;3.75,3.75,VLOOKUP(Q59,MogulsDD!$A$1:$C$2000,3,FALSE)*(M59+O59)/2)+IF((VLOOKUP(R59,MogulsDD!$A$1:$C$2000,3,FALSE)*(N59+P59)/2)&gt;3.75,3.75,VLOOKUP(R59,MogulsDD!$A$1:$C$2000,3,FALSE)*(N59+P59)/2)+IF((18-12*S59/$J$5)&gt;7.5,7.5,IF((18-12*S59/$J$5)&lt;0,0,(18-12*S59/$J$5)))</f>
        <v>0</v>
      </c>
      <c r="U59" s="43"/>
      <c r="V59" s="43"/>
      <c r="W59" s="43"/>
      <c r="X59" s="43"/>
      <c r="Y59" s="43"/>
      <c r="Z59" s="43"/>
      <c r="AA59" s="43"/>
      <c r="AB59" s="43"/>
      <c r="AC59" s="43"/>
      <c r="AD59" s="43"/>
    </row>
    <row r="60" spans="1:30" ht="12.75" hidden="1" customHeight="1">
      <c r="A60" s="56">
        <f t="shared" si="1"/>
        <v>7</v>
      </c>
      <c r="B60" s="110"/>
      <c r="C60" s="58"/>
      <c r="D60" s="58"/>
      <c r="E60" s="58"/>
      <c r="F60" s="58"/>
      <c r="G60" s="58"/>
      <c r="H60" s="58"/>
      <c r="I60" s="60"/>
      <c r="J60" s="111"/>
      <c r="K60" s="81"/>
      <c r="L60" s="81"/>
      <c r="M60" s="82"/>
      <c r="N60" s="82"/>
      <c r="O60" s="78"/>
      <c r="P60" s="78"/>
      <c r="Q60" s="78" t="s">
        <v>1885</v>
      </c>
      <c r="R60" s="78" t="s">
        <v>1886</v>
      </c>
      <c r="S60" s="62">
        <v>9999</v>
      </c>
      <c r="T60" s="58">
        <f>(J60+K60+L60)+IF((VLOOKUP(Q60,MogulsDD!$A$1:$C$2000,3,FALSE)*(M60+O60)/2)&gt;3.75,3.75,VLOOKUP(Q60,MogulsDD!$A$1:$C$2000,3,FALSE)*(M60+O60)/2)+IF((VLOOKUP(R60,MogulsDD!$A$1:$C$2000,3,FALSE)*(N60+P60)/2)&gt;3.75,3.75,VLOOKUP(R60,MogulsDD!$A$1:$C$2000,3,FALSE)*(N60+P60)/2)+IF((18-12*S60/$J$5)&gt;7.5,7.5,IF((18-12*S60/$J$5)&lt;0,0,(18-12*S60/$J$5)))</f>
        <v>0</v>
      </c>
      <c r="U60" s="43"/>
      <c r="V60" s="43"/>
      <c r="W60" s="43"/>
      <c r="X60" s="43"/>
      <c r="Y60" s="43"/>
      <c r="Z60" s="43"/>
      <c r="AA60" s="43"/>
      <c r="AB60" s="43"/>
      <c r="AC60" s="43"/>
      <c r="AD60" s="43"/>
    </row>
    <row r="61" spans="1:30" ht="12.75" hidden="1" customHeight="1">
      <c r="A61" s="56">
        <f t="shared" si="1"/>
        <v>7</v>
      </c>
      <c r="B61" s="110"/>
      <c r="C61" s="58"/>
      <c r="D61" s="58"/>
      <c r="E61" s="58"/>
      <c r="F61" s="58"/>
      <c r="G61" s="58"/>
      <c r="H61" s="58"/>
      <c r="I61" s="60"/>
      <c r="J61" s="111"/>
      <c r="K61" s="81"/>
      <c r="L61" s="81"/>
      <c r="M61" s="82"/>
      <c r="N61" s="82"/>
      <c r="O61" s="78"/>
      <c r="P61" s="78"/>
      <c r="Q61" s="78" t="s">
        <v>1887</v>
      </c>
      <c r="R61" s="78" t="s">
        <v>1888</v>
      </c>
      <c r="S61" s="62">
        <v>9999</v>
      </c>
      <c r="T61" s="58">
        <f>(J61+K61+L61)+IF((VLOOKUP(Q61,MogulsDD!$A$1:$C$2000,3,FALSE)*(M61+O61)/2)&gt;3.75,3.75,VLOOKUP(Q61,MogulsDD!$A$1:$C$2000,3,FALSE)*(M61+O61)/2)+IF((VLOOKUP(R61,MogulsDD!$A$1:$C$2000,3,FALSE)*(N61+P61)/2)&gt;3.75,3.75,VLOOKUP(R61,MogulsDD!$A$1:$C$2000,3,FALSE)*(N61+P61)/2)+IF((18-12*S61/$J$5)&gt;7.5,7.5,IF((18-12*S61/$J$5)&lt;0,0,(18-12*S61/$J$5)))</f>
        <v>0</v>
      </c>
      <c r="U61" s="43"/>
      <c r="V61" s="43"/>
      <c r="W61" s="43"/>
      <c r="X61" s="43"/>
      <c r="Y61" s="43"/>
      <c r="Z61" s="43"/>
      <c r="AA61" s="43"/>
      <c r="AB61" s="43"/>
      <c r="AC61" s="43"/>
      <c r="AD61" s="43"/>
    </row>
    <row r="62" spans="1:30" ht="12.75" hidden="1" customHeight="1">
      <c r="A62" s="56">
        <f t="shared" si="1"/>
        <v>7</v>
      </c>
      <c r="B62" s="110"/>
      <c r="C62" s="58"/>
      <c r="D62" s="58"/>
      <c r="E62" s="58"/>
      <c r="F62" s="58"/>
      <c r="G62" s="58"/>
      <c r="H62" s="58"/>
      <c r="I62" s="60"/>
      <c r="J62" s="111"/>
      <c r="K62" s="81"/>
      <c r="L62" s="81"/>
      <c r="M62" s="82"/>
      <c r="N62" s="82"/>
      <c r="O62" s="78"/>
      <c r="P62" s="78"/>
      <c r="Q62" s="78" t="s">
        <v>1889</v>
      </c>
      <c r="R62" s="78" t="s">
        <v>1890</v>
      </c>
      <c r="S62" s="62">
        <v>9999</v>
      </c>
      <c r="T62" s="58">
        <f>(J62+K62+L62)+IF((VLOOKUP(Q62,MogulsDD!$A$1:$C$2000,3,FALSE)*(M62+O62)/2)&gt;3.75,3.75,VLOOKUP(Q62,MogulsDD!$A$1:$C$2000,3,FALSE)*(M62+O62)/2)+IF((VLOOKUP(R62,MogulsDD!$A$1:$C$2000,3,FALSE)*(N62+P62)/2)&gt;3.75,3.75,VLOOKUP(R62,MogulsDD!$A$1:$C$2000,3,FALSE)*(N62+P62)/2)+IF((18-12*S62/$J$5)&gt;7.5,7.5,IF((18-12*S62/$J$5)&lt;0,0,(18-12*S62/$J$5)))</f>
        <v>0</v>
      </c>
      <c r="U62" s="43"/>
      <c r="V62" s="43"/>
      <c r="W62" s="43"/>
      <c r="X62" s="43"/>
      <c r="Y62" s="43"/>
      <c r="Z62" s="43"/>
      <c r="AA62" s="43"/>
      <c r="AB62" s="43"/>
      <c r="AC62" s="43"/>
      <c r="AD62" s="43"/>
    </row>
    <row r="63" spans="1:30" ht="12.75" hidden="1" customHeight="1">
      <c r="A63" s="56">
        <f t="shared" si="1"/>
        <v>7</v>
      </c>
      <c r="B63" s="110"/>
      <c r="C63" s="58"/>
      <c r="D63" s="58"/>
      <c r="E63" s="58"/>
      <c r="F63" s="58"/>
      <c r="G63" s="58"/>
      <c r="H63" s="58"/>
      <c r="I63" s="60"/>
      <c r="J63" s="111"/>
      <c r="K63" s="81"/>
      <c r="L63" s="81"/>
      <c r="M63" s="82"/>
      <c r="N63" s="82"/>
      <c r="O63" s="78"/>
      <c r="P63" s="78"/>
      <c r="Q63" s="78" t="s">
        <v>1891</v>
      </c>
      <c r="R63" s="78" t="s">
        <v>1892</v>
      </c>
      <c r="S63" s="62">
        <v>9999</v>
      </c>
      <c r="T63" s="58">
        <f>(J63+K63+L63)+IF((VLOOKUP(Q63,MogulsDD!$A$1:$C$2000,3,FALSE)*(M63+O63)/2)&gt;3.75,3.75,VLOOKUP(Q63,MogulsDD!$A$1:$C$2000,3,FALSE)*(M63+O63)/2)+IF((VLOOKUP(R63,MogulsDD!$A$1:$C$2000,3,FALSE)*(N63+P63)/2)&gt;3.75,3.75,VLOOKUP(R63,MogulsDD!$A$1:$C$2000,3,FALSE)*(N63+P63)/2)+IF((18-12*S63/$J$5)&gt;7.5,7.5,IF((18-12*S63/$J$5)&lt;0,0,(18-12*S63/$J$5)))</f>
        <v>0</v>
      </c>
      <c r="U63" s="43"/>
      <c r="V63" s="43"/>
      <c r="W63" s="43"/>
      <c r="X63" s="43"/>
      <c r="Y63" s="43"/>
      <c r="Z63" s="43"/>
      <c r="AA63" s="43"/>
      <c r="AB63" s="43"/>
      <c r="AC63" s="43"/>
      <c r="AD63" s="43"/>
    </row>
    <row r="64" spans="1:30" ht="12.75" hidden="1" customHeight="1">
      <c r="A64" s="56">
        <f t="shared" si="1"/>
        <v>7</v>
      </c>
      <c r="B64" s="110"/>
      <c r="C64" s="58"/>
      <c r="D64" s="58"/>
      <c r="E64" s="58"/>
      <c r="F64" s="58"/>
      <c r="G64" s="58"/>
      <c r="H64" s="58"/>
      <c r="I64" s="60"/>
      <c r="J64" s="111"/>
      <c r="K64" s="81"/>
      <c r="L64" s="81"/>
      <c r="M64" s="82"/>
      <c r="N64" s="82"/>
      <c r="O64" s="78"/>
      <c r="P64" s="78"/>
      <c r="Q64" s="78" t="s">
        <v>1893</v>
      </c>
      <c r="R64" s="78" t="s">
        <v>1894</v>
      </c>
      <c r="S64" s="62">
        <v>9999</v>
      </c>
      <c r="T64" s="58">
        <f>(J64+K64+L64)+IF((VLOOKUP(Q64,MogulsDD!$A$1:$C$2000,3,FALSE)*(M64+O64)/2)&gt;3.75,3.75,VLOOKUP(Q64,MogulsDD!$A$1:$C$2000,3,FALSE)*(M64+O64)/2)+IF((VLOOKUP(R64,MogulsDD!$A$1:$C$2000,3,FALSE)*(N64+P64)/2)&gt;3.75,3.75,VLOOKUP(R64,MogulsDD!$A$1:$C$2000,3,FALSE)*(N64+P64)/2)+IF((18-12*S64/$J$5)&gt;7.5,7.5,IF((18-12*S64/$J$5)&lt;0,0,(18-12*S64/$J$5)))</f>
        <v>0</v>
      </c>
      <c r="U64" s="43"/>
      <c r="V64" s="43"/>
      <c r="W64" s="43"/>
      <c r="X64" s="43"/>
      <c r="Y64" s="43"/>
      <c r="Z64" s="43"/>
      <c r="AA64" s="43"/>
      <c r="AB64" s="43"/>
      <c r="AC64" s="43"/>
      <c r="AD64" s="43"/>
    </row>
    <row r="65" spans="1:30" ht="12.75" hidden="1" customHeight="1">
      <c r="A65" s="56">
        <f t="shared" si="1"/>
        <v>7</v>
      </c>
      <c r="B65" s="110"/>
      <c r="C65" s="58"/>
      <c r="D65" s="58"/>
      <c r="E65" s="58"/>
      <c r="F65" s="58"/>
      <c r="G65" s="58"/>
      <c r="H65" s="58"/>
      <c r="I65" s="60"/>
      <c r="J65" s="111"/>
      <c r="K65" s="81"/>
      <c r="L65" s="81"/>
      <c r="M65" s="82"/>
      <c r="N65" s="82"/>
      <c r="O65" s="78"/>
      <c r="P65" s="78"/>
      <c r="Q65" s="78" t="s">
        <v>1895</v>
      </c>
      <c r="R65" s="78" t="s">
        <v>1896</v>
      </c>
      <c r="S65" s="62">
        <v>9999</v>
      </c>
      <c r="T65" s="58">
        <f>(J65+K65+L65)+IF((VLOOKUP(Q65,MogulsDD!$A$1:$C$2000,3,FALSE)*(M65+O65)/2)&gt;3.75,3.75,VLOOKUP(Q65,MogulsDD!$A$1:$C$2000,3,FALSE)*(M65+O65)/2)+IF((VLOOKUP(R65,MogulsDD!$A$1:$C$2000,3,FALSE)*(N65+P65)/2)&gt;3.75,3.75,VLOOKUP(R65,MogulsDD!$A$1:$C$2000,3,FALSE)*(N65+P65)/2)+IF((18-12*S65/$J$5)&gt;7.5,7.5,IF((18-12*S65/$J$5)&lt;0,0,(18-12*S65/$J$5)))</f>
        <v>0</v>
      </c>
      <c r="U65" s="43"/>
      <c r="V65" s="43"/>
      <c r="W65" s="43"/>
      <c r="X65" s="43"/>
      <c r="Y65" s="43"/>
      <c r="Z65" s="43"/>
      <c r="AA65" s="43"/>
      <c r="AB65" s="43"/>
      <c r="AC65" s="43"/>
      <c r="AD65" s="43"/>
    </row>
    <row r="66" spans="1:30" ht="12.75" hidden="1" customHeight="1">
      <c r="A66" s="56">
        <f t="shared" si="1"/>
        <v>7</v>
      </c>
      <c r="B66" s="110"/>
      <c r="C66" s="58"/>
      <c r="D66" s="58"/>
      <c r="E66" s="58"/>
      <c r="F66" s="58"/>
      <c r="G66" s="58"/>
      <c r="H66" s="58"/>
      <c r="I66" s="60"/>
      <c r="J66" s="111"/>
      <c r="K66" s="81"/>
      <c r="L66" s="81"/>
      <c r="M66" s="82"/>
      <c r="N66" s="82"/>
      <c r="O66" s="78"/>
      <c r="P66" s="78"/>
      <c r="Q66" s="78" t="s">
        <v>1897</v>
      </c>
      <c r="R66" s="78" t="s">
        <v>1898</v>
      </c>
      <c r="S66" s="62">
        <v>9999</v>
      </c>
      <c r="T66" s="58">
        <f>(J66+K66+L66)+IF((VLOOKUP(Q66,MogulsDD!$A$1:$C$2000,3,FALSE)*(M66+O66)/2)&gt;3.75,3.75,VLOOKUP(Q66,MogulsDD!$A$1:$C$2000,3,FALSE)*(M66+O66)/2)+IF((VLOOKUP(R66,MogulsDD!$A$1:$C$2000,3,FALSE)*(N66+P66)/2)&gt;3.75,3.75,VLOOKUP(R66,MogulsDD!$A$1:$C$2000,3,FALSE)*(N66+P66)/2)+IF((18-12*S66/$J$5)&gt;7.5,7.5,IF((18-12*S66/$J$5)&lt;0,0,(18-12*S66/$J$5)))</f>
        <v>0</v>
      </c>
      <c r="U66" s="43"/>
      <c r="V66" s="43"/>
      <c r="W66" s="43"/>
      <c r="X66" s="43"/>
      <c r="Y66" s="43"/>
      <c r="Z66" s="43"/>
      <c r="AA66" s="43"/>
      <c r="AB66" s="43"/>
      <c r="AC66" s="43"/>
      <c r="AD66" s="43"/>
    </row>
    <row r="67" spans="1:30" ht="12.75" hidden="1" customHeight="1">
      <c r="A67" s="56">
        <f t="shared" si="1"/>
        <v>7</v>
      </c>
      <c r="B67" s="110"/>
      <c r="C67" s="58"/>
      <c r="D67" s="58"/>
      <c r="E67" s="58"/>
      <c r="F67" s="58"/>
      <c r="G67" s="58"/>
      <c r="H67" s="58"/>
      <c r="I67" s="60"/>
      <c r="J67" s="111"/>
      <c r="K67" s="81"/>
      <c r="L67" s="81"/>
      <c r="M67" s="82"/>
      <c r="N67" s="82"/>
      <c r="O67" s="78"/>
      <c r="P67" s="78"/>
      <c r="Q67" s="78" t="s">
        <v>1899</v>
      </c>
      <c r="R67" s="78" t="s">
        <v>1900</v>
      </c>
      <c r="S67" s="62">
        <v>9999</v>
      </c>
      <c r="T67" s="58">
        <f>(J67+K67+L67)+IF((VLOOKUP(Q67,MogulsDD!$A$1:$C$2000,3,FALSE)*(M67+O67)/2)&gt;3.75,3.75,VLOOKUP(Q67,MogulsDD!$A$1:$C$2000,3,FALSE)*(M67+O67)/2)+IF((VLOOKUP(R67,MogulsDD!$A$1:$C$2000,3,FALSE)*(N67+P67)/2)&gt;3.75,3.75,VLOOKUP(R67,MogulsDD!$A$1:$C$2000,3,FALSE)*(N67+P67)/2)+IF((18-12*S67/$J$5)&gt;7.5,7.5,IF((18-12*S67/$J$5)&lt;0,0,(18-12*S67/$J$5)))</f>
        <v>0</v>
      </c>
      <c r="U67" s="43"/>
      <c r="V67" s="43"/>
      <c r="W67" s="43"/>
      <c r="X67" s="43"/>
      <c r="Y67" s="43"/>
      <c r="Z67" s="43"/>
      <c r="AA67" s="43"/>
      <c r="AB67" s="43"/>
      <c r="AC67" s="43"/>
      <c r="AD67" s="43"/>
    </row>
    <row r="68" spans="1:30" ht="12.75" hidden="1" customHeight="1">
      <c r="A68" s="56">
        <f t="shared" si="1"/>
        <v>7</v>
      </c>
      <c r="B68" s="110"/>
      <c r="C68" s="58"/>
      <c r="D68" s="58"/>
      <c r="E68" s="58"/>
      <c r="F68" s="58"/>
      <c r="G68" s="58"/>
      <c r="H68" s="58"/>
      <c r="I68" s="60"/>
      <c r="J68" s="111"/>
      <c r="K68" s="81"/>
      <c r="L68" s="81"/>
      <c r="M68" s="82"/>
      <c r="N68" s="82"/>
      <c r="O68" s="78"/>
      <c r="P68" s="78"/>
      <c r="Q68" s="78" t="s">
        <v>1901</v>
      </c>
      <c r="R68" s="78" t="s">
        <v>1902</v>
      </c>
      <c r="S68" s="62">
        <v>9999</v>
      </c>
      <c r="T68" s="58">
        <f>(J68+K68+L68)+IF((VLOOKUP(Q68,MogulsDD!$A$1:$C$2000,3,FALSE)*(M68+O68)/2)&gt;3.75,3.75,VLOOKUP(Q68,MogulsDD!$A$1:$C$2000,3,FALSE)*(M68+O68)/2)+IF((VLOOKUP(R68,MogulsDD!$A$1:$C$2000,3,FALSE)*(N68+P68)/2)&gt;3.75,3.75,VLOOKUP(R68,MogulsDD!$A$1:$C$2000,3,FALSE)*(N68+P68)/2)+IF((18-12*S68/$J$5)&gt;7.5,7.5,IF((18-12*S68/$J$5)&lt;0,0,(18-12*S68/$J$5)))</f>
        <v>0</v>
      </c>
      <c r="U68" s="43"/>
      <c r="V68" s="43"/>
      <c r="W68" s="43"/>
      <c r="X68" s="43"/>
      <c r="Y68" s="43"/>
      <c r="Z68" s="43"/>
      <c r="AA68" s="43"/>
      <c r="AB68" s="43"/>
      <c r="AC68" s="43"/>
      <c r="AD68" s="43"/>
    </row>
    <row r="69" spans="1:30" ht="12.75" hidden="1" customHeight="1">
      <c r="A69" s="56">
        <f t="shared" si="1"/>
        <v>7</v>
      </c>
      <c r="B69" s="110"/>
      <c r="C69" s="58"/>
      <c r="D69" s="58"/>
      <c r="E69" s="58"/>
      <c r="F69" s="58"/>
      <c r="G69" s="58"/>
      <c r="H69" s="58"/>
      <c r="I69" s="60"/>
      <c r="J69" s="111"/>
      <c r="K69" s="81"/>
      <c r="L69" s="81"/>
      <c r="M69" s="82"/>
      <c r="N69" s="82"/>
      <c r="O69" s="78"/>
      <c r="P69" s="78"/>
      <c r="Q69" s="78" t="s">
        <v>1903</v>
      </c>
      <c r="R69" s="78" t="s">
        <v>1904</v>
      </c>
      <c r="S69" s="62">
        <v>9999</v>
      </c>
      <c r="T69" s="58">
        <f>(J69+K69+L69)+IF((VLOOKUP(Q69,MogulsDD!$A$1:$C$2000,3,FALSE)*(M69+O69)/2)&gt;3.75,3.75,VLOOKUP(Q69,MogulsDD!$A$1:$C$2000,3,FALSE)*(M69+O69)/2)+IF((VLOOKUP(R69,MogulsDD!$A$1:$C$2000,3,FALSE)*(N69+P69)/2)&gt;3.75,3.75,VLOOKUP(R69,MogulsDD!$A$1:$C$2000,3,FALSE)*(N69+P69)/2)+IF((18-12*S69/$J$5)&gt;7.5,7.5,IF((18-12*S69/$J$5)&lt;0,0,(18-12*S69/$J$5)))</f>
        <v>0</v>
      </c>
      <c r="U69" s="43"/>
      <c r="V69" s="43"/>
      <c r="W69" s="43"/>
      <c r="X69" s="43"/>
      <c r="Y69" s="43"/>
      <c r="Z69" s="43"/>
      <c r="AA69" s="43"/>
      <c r="AB69" s="43"/>
      <c r="AC69" s="43"/>
      <c r="AD69" s="43"/>
    </row>
    <row r="70" spans="1:30" ht="12.75" hidden="1" customHeight="1">
      <c r="A70" s="56">
        <f t="shared" si="1"/>
        <v>7</v>
      </c>
      <c r="B70" s="110"/>
      <c r="C70" s="58"/>
      <c r="D70" s="58"/>
      <c r="E70" s="58"/>
      <c r="F70" s="58"/>
      <c r="G70" s="58"/>
      <c r="H70" s="58"/>
      <c r="I70" s="60"/>
      <c r="J70" s="111"/>
      <c r="K70" s="81"/>
      <c r="L70" s="81"/>
      <c r="M70" s="82"/>
      <c r="N70" s="82"/>
      <c r="O70" s="78"/>
      <c r="P70" s="78"/>
      <c r="Q70" s="78" t="s">
        <v>1905</v>
      </c>
      <c r="R70" s="78" t="s">
        <v>1906</v>
      </c>
      <c r="S70" s="62">
        <v>9999</v>
      </c>
      <c r="T70" s="58">
        <f>(J70+K70+L70)+IF((VLOOKUP(Q70,MogulsDD!$A$1:$C$2000,3,FALSE)*(M70+O70)/2)&gt;3.75,3.75,VLOOKUP(Q70,MogulsDD!$A$1:$C$2000,3,FALSE)*(M70+O70)/2)+IF((VLOOKUP(R70,MogulsDD!$A$1:$C$2000,3,FALSE)*(N70+P70)/2)&gt;3.75,3.75,VLOOKUP(R70,MogulsDD!$A$1:$C$2000,3,FALSE)*(N70+P70)/2)+IF((18-12*S70/$J$5)&gt;7.5,7.5,IF((18-12*S70/$J$5)&lt;0,0,(18-12*S70/$J$5)))</f>
        <v>0</v>
      </c>
      <c r="U70" s="43"/>
      <c r="V70" s="43"/>
      <c r="W70" s="43"/>
      <c r="X70" s="43"/>
      <c r="Y70" s="43"/>
      <c r="Z70" s="43"/>
      <c r="AA70" s="43"/>
      <c r="AB70" s="43"/>
      <c r="AC70" s="43"/>
      <c r="AD70" s="43"/>
    </row>
    <row r="71" spans="1:30" ht="12.75" hidden="1" customHeight="1">
      <c r="A71" s="56">
        <f t="shared" si="1"/>
        <v>7</v>
      </c>
      <c r="B71" s="110"/>
      <c r="C71" s="58"/>
      <c r="D71" s="58"/>
      <c r="E71" s="58"/>
      <c r="F71" s="58"/>
      <c r="G71" s="58"/>
      <c r="H71" s="58"/>
      <c r="I71" s="60"/>
      <c r="J71" s="111"/>
      <c r="K71" s="81"/>
      <c r="L71" s="81"/>
      <c r="M71" s="82"/>
      <c r="N71" s="82"/>
      <c r="O71" s="78"/>
      <c r="P71" s="78"/>
      <c r="Q71" s="78" t="s">
        <v>1907</v>
      </c>
      <c r="R71" s="78" t="s">
        <v>1908</v>
      </c>
      <c r="S71" s="62">
        <v>9999</v>
      </c>
      <c r="T71" s="58">
        <f>(J71+K71+L71)+IF((VLOOKUP(Q71,MogulsDD!$A$1:$C$2000,3,FALSE)*(M71+O71)/2)&gt;3.75,3.75,VLOOKUP(Q71,MogulsDD!$A$1:$C$2000,3,FALSE)*(M71+O71)/2)+IF((VLOOKUP(R71,MogulsDD!$A$1:$C$2000,3,FALSE)*(N71+P71)/2)&gt;3.75,3.75,VLOOKUP(R71,MogulsDD!$A$1:$C$2000,3,FALSE)*(N71+P71)/2)+IF((18-12*S71/$J$5)&gt;7.5,7.5,IF((18-12*S71/$J$5)&lt;0,0,(18-12*S71/$J$5)))</f>
        <v>0</v>
      </c>
      <c r="U71" s="43"/>
      <c r="V71" s="43"/>
      <c r="W71" s="43"/>
      <c r="X71" s="43"/>
      <c r="Y71" s="43"/>
      <c r="Z71" s="43"/>
      <c r="AA71" s="43"/>
      <c r="AB71" s="43"/>
      <c r="AC71" s="43"/>
      <c r="AD71" s="43"/>
    </row>
    <row r="72" spans="1:30" ht="12.75" hidden="1" customHeight="1">
      <c r="A72" s="56">
        <f t="shared" si="1"/>
        <v>7</v>
      </c>
      <c r="B72" s="110"/>
      <c r="C72" s="58"/>
      <c r="D72" s="58"/>
      <c r="E72" s="58"/>
      <c r="F72" s="58"/>
      <c r="G72" s="58"/>
      <c r="H72" s="58"/>
      <c r="I72" s="60"/>
      <c r="J72" s="111"/>
      <c r="K72" s="81"/>
      <c r="L72" s="81"/>
      <c r="M72" s="82"/>
      <c r="N72" s="82"/>
      <c r="O72" s="78"/>
      <c r="P72" s="78"/>
      <c r="Q72" s="78" t="s">
        <v>1909</v>
      </c>
      <c r="R72" s="78" t="s">
        <v>1910</v>
      </c>
      <c r="S72" s="62">
        <v>9999</v>
      </c>
      <c r="T72" s="58">
        <f>(J72+K72+L72)+IF((VLOOKUP(Q72,MogulsDD!$A$1:$C$2000,3,FALSE)*(M72+O72)/2)&gt;3.75,3.75,VLOOKUP(Q72,MogulsDD!$A$1:$C$2000,3,FALSE)*(M72+O72)/2)+IF((VLOOKUP(R72,MogulsDD!$A$1:$C$2000,3,FALSE)*(N72+P72)/2)&gt;3.75,3.75,VLOOKUP(R72,MogulsDD!$A$1:$C$2000,3,FALSE)*(N72+P72)/2)+IF((18-12*S72/$J$5)&gt;7.5,7.5,IF((18-12*S72/$J$5)&lt;0,0,(18-12*S72/$J$5)))</f>
        <v>0</v>
      </c>
      <c r="U72" s="43"/>
      <c r="V72" s="43"/>
      <c r="W72" s="43"/>
      <c r="X72" s="43"/>
      <c r="Y72" s="43"/>
      <c r="Z72" s="43"/>
      <c r="AA72" s="43"/>
      <c r="AB72" s="43"/>
      <c r="AC72" s="43"/>
      <c r="AD72" s="43"/>
    </row>
    <row r="73" spans="1:30" ht="12.75" hidden="1" customHeight="1">
      <c r="A73" s="56">
        <f t="shared" ref="A73:A104" si="2">RANK(T73,$T$41:$T$140,0)</f>
        <v>7</v>
      </c>
      <c r="B73" s="110"/>
      <c r="C73" s="58"/>
      <c r="D73" s="58"/>
      <c r="E73" s="58"/>
      <c r="F73" s="58"/>
      <c r="G73" s="58"/>
      <c r="H73" s="58"/>
      <c r="I73" s="60"/>
      <c r="J73" s="111"/>
      <c r="K73" s="81"/>
      <c r="L73" s="81"/>
      <c r="M73" s="82"/>
      <c r="N73" s="82"/>
      <c r="O73" s="78"/>
      <c r="P73" s="78"/>
      <c r="Q73" s="78" t="s">
        <v>1911</v>
      </c>
      <c r="R73" s="78" t="s">
        <v>1912</v>
      </c>
      <c r="S73" s="62">
        <v>9999</v>
      </c>
      <c r="T73" s="58">
        <f>(J73+K73+L73)+IF((VLOOKUP(Q73,MogulsDD!$A$1:$C$2000,3,FALSE)*(M73+O73)/2)&gt;3.75,3.75,VLOOKUP(Q73,MogulsDD!$A$1:$C$2000,3,FALSE)*(M73+O73)/2)+IF((VLOOKUP(R73,MogulsDD!$A$1:$C$2000,3,FALSE)*(N73+P73)/2)&gt;3.75,3.75,VLOOKUP(R73,MogulsDD!$A$1:$C$2000,3,FALSE)*(N73+P73)/2)+IF((18-12*S73/$J$5)&gt;7.5,7.5,IF((18-12*S73/$J$5)&lt;0,0,(18-12*S73/$J$5)))</f>
        <v>0</v>
      </c>
      <c r="U73" s="43"/>
      <c r="V73" s="43"/>
      <c r="W73" s="43"/>
      <c r="X73" s="43"/>
      <c r="Y73" s="43"/>
      <c r="Z73" s="43"/>
      <c r="AA73" s="43"/>
      <c r="AB73" s="43"/>
      <c r="AC73" s="43"/>
      <c r="AD73" s="43"/>
    </row>
    <row r="74" spans="1:30" ht="12.75" hidden="1" customHeight="1">
      <c r="A74" s="56">
        <f t="shared" si="2"/>
        <v>7</v>
      </c>
      <c r="B74" s="110"/>
      <c r="C74" s="58"/>
      <c r="D74" s="58"/>
      <c r="E74" s="58"/>
      <c r="F74" s="58"/>
      <c r="G74" s="58"/>
      <c r="H74" s="58"/>
      <c r="I74" s="60"/>
      <c r="J74" s="111"/>
      <c r="K74" s="81"/>
      <c r="L74" s="81"/>
      <c r="M74" s="82"/>
      <c r="N74" s="82"/>
      <c r="O74" s="78"/>
      <c r="P74" s="78"/>
      <c r="Q74" s="78" t="s">
        <v>1913</v>
      </c>
      <c r="R74" s="78" t="s">
        <v>1914</v>
      </c>
      <c r="S74" s="62">
        <v>9999</v>
      </c>
      <c r="T74" s="58">
        <f>(J74+K74+L74)+IF((VLOOKUP(Q74,MogulsDD!$A$1:$C$2000,3,FALSE)*(M74+O74)/2)&gt;3.75,3.75,VLOOKUP(Q74,MogulsDD!$A$1:$C$2000,3,FALSE)*(M74+O74)/2)+IF((VLOOKUP(R74,MogulsDD!$A$1:$C$2000,3,FALSE)*(N74+P74)/2)&gt;3.75,3.75,VLOOKUP(R74,MogulsDD!$A$1:$C$2000,3,FALSE)*(N74+P74)/2)+IF((18-12*S74/$J$5)&gt;7.5,7.5,IF((18-12*S74/$J$5)&lt;0,0,(18-12*S74/$J$5)))</f>
        <v>0</v>
      </c>
      <c r="U74" s="43"/>
      <c r="V74" s="43"/>
      <c r="W74" s="43"/>
      <c r="X74" s="43"/>
      <c r="Y74" s="43"/>
      <c r="Z74" s="43"/>
      <c r="AA74" s="43"/>
      <c r="AB74" s="43"/>
      <c r="AC74" s="43"/>
      <c r="AD74" s="43"/>
    </row>
    <row r="75" spans="1:30" ht="12.75" hidden="1" customHeight="1">
      <c r="A75" s="56">
        <f t="shared" si="2"/>
        <v>7</v>
      </c>
      <c r="B75" s="110"/>
      <c r="C75" s="58"/>
      <c r="D75" s="58"/>
      <c r="E75" s="58"/>
      <c r="F75" s="58"/>
      <c r="G75" s="58"/>
      <c r="H75" s="58"/>
      <c r="I75" s="60"/>
      <c r="J75" s="112"/>
      <c r="K75" s="81"/>
      <c r="L75" s="81"/>
      <c r="M75" s="82"/>
      <c r="N75" s="113"/>
      <c r="O75" s="114"/>
      <c r="P75" s="114"/>
      <c r="Q75" s="78" t="s">
        <v>1915</v>
      </c>
      <c r="R75" s="78" t="s">
        <v>1916</v>
      </c>
      <c r="S75" s="62">
        <v>9999</v>
      </c>
      <c r="T75" s="58">
        <f>(J75+K75+L75)+IF((VLOOKUP(Q75,MogulsDD!$A$1:$C$2000,3,FALSE)*(M75+O75)/2)&gt;3.75,3.75,VLOOKUP(Q75,MogulsDD!$A$1:$C$2000,3,FALSE)*(M75+O75)/2)+IF((VLOOKUP(R75,MogulsDD!$A$1:$C$2000,3,FALSE)*(N75+P75)/2)&gt;3.75,3.75,VLOOKUP(R75,MogulsDD!$A$1:$C$2000,3,FALSE)*(N75+P75)/2)+IF((18-12*S75/$J$5)&gt;7.5,7.5,IF((18-12*S75/$J$5)&lt;0,0,(18-12*S75/$J$5)))</f>
        <v>0</v>
      </c>
      <c r="U75" s="43"/>
      <c r="V75" s="43"/>
      <c r="W75" s="43"/>
      <c r="X75" s="43"/>
      <c r="Y75" s="43"/>
      <c r="Z75" s="43"/>
      <c r="AA75" s="43"/>
      <c r="AB75" s="43"/>
      <c r="AC75" s="43"/>
      <c r="AD75" s="43"/>
    </row>
    <row r="76" spans="1:30" ht="12.75" hidden="1" customHeight="1">
      <c r="A76" s="56">
        <f t="shared" si="2"/>
        <v>7</v>
      </c>
      <c r="B76" s="110"/>
      <c r="C76" s="58"/>
      <c r="D76" s="58"/>
      <c r="E76" s="58"/>
      <c r="F76" s="58"/>
      <c r="G76" s="58"/>
      <c r="H76" s="58"/>
      <c r="I76" s="60"/>
      <c r="J76" s="111"/>
      <c r="K76" s="81"/>
      <c r="L76" s="81"/>
      <c r="M76" s="82"/>
      <c r="N76" s="82"/>
      <c r="O76" s="78"/>
      <c r="P76" s="78"/>
      <c r="Q76" s="78" t="s">
        <v>1917</v>
      </c>
      <c r="R76" s="78" t="s">
        <v>1918</v>
      </c>
      <c r="S76" s="62">
        <v>9999</v>
      </c>
      <c r="T76" s="58">
        <f>(J76+K76+L76)+IF((VLOOKUP(Q76,MogulsDD!$A$1:$C$2000,3,FALSE)*(M76+O76)/2)&gt;3.75,3.75,VLOOKUP(Q76,MogulsDD!$A$1:$C$2000,3,FALSE)*(M76+O76)/2)+IF((VLOOKUP(R76,MogulsDD!$A$1:$C$2000,3,FALSE)*(N76+P76)/2)&gt;3.75,3.75,VLOOKUP(R76,MogulsDD!$A$1:$C$2000,3,FALSE)*(N76+P76)/2)+IF((18-12*S76/$J$5)&gt;7.5,7.5,IF((18-12*S76/$J$5)&lt;0,0,(18-12*S76/$J$5)))</f>
        <v>0</v>
      </c>
      <c r="U76" s="43"/>
      <c r="V76" s="43"/>
      <c r="W76" s="43"/>
      <c r="X76" s="43"/>
      <c r="Y76" s="43"/>
      <c r="Z76" s="43"/>
      <c r="AA76" s="43"/>
      <c r="AB76" s="43"/>
      <c r="AC76" s="43"/>
      <c r="AD76" s="43"/>
    </row>
    <row r="77" spans="1:30" ht="12.75" hidden="1" customHeight="1">
      <c r="A77" s="56">
        <f t="shared" si="2"/>
        <v>7</v>
      </c>
      <c r="B77" s="110"/>
      <c r="C77" s="58"/>
      <c r="D77" s="58"/>
      <c r="E77" s="58"/>
      <c r="F77" s="58"/>
      <c r="G77" s="58"/>
      <c r="H77" s="58"/>
      <c r="I77" s="60"/>
      <c r="J77" s="111"/>
      <c r="K77" s="81"/>
      <c r="L77" s="81"/>
      <c r="M77" s="82"/>
      <c r="N77" s="82"/>
      <c r="O77" s="78"/>
      <c r="P77" s="78"/>
      <c r="Q77" s="78" t="s">
        <v>1919</v>
      </c>
      <c r="R77" s="78" t="s">
        <v>1920</v>
      </c>
      <c r="S77" s="62">
        <v>9999</v>
      </c>
      <c r="T77" s="58">
        <f>(J77+K77+L77)+IF((VLOOKUP(Q77,MogulsDD!$A$1:$C$2000,3,FALSE)*(M77+O77)/2)&gt;3.75,3.75,VLOOKUP(Q77,MogulsDD!$A$1:$C$2000,3,FALSE)*(M77+O77)/2)+IF((VLOOKUP(R77,MogulsDD!$A$1:$C$2000,3,FALSE)*(N77+P77)/2)&gt;3.75,3.75,VLOOKUP(R77,MogulsDD!$A$1:$C$2000,3,FALSE)*(N77+P77)/2)+IF((18-12*S77/$J$5)&gt;7.5,7.5,IF((18-12*S77/$J$5)&lt;0,0,(18-12*S77/$J$5)))</f>
        <v>0</v>
      </c>
      <c r="U77" s="43"/>
      <c r="V77" s="43"/>
      <c r="W77" s="43"/>
      <c r="X77" s="43"/>
      <c r="Y77" s="43"/>
      <c r="Z77" s="43"/>
      <c r="AA77" s="43"/>
      <c r="AB77" s="43"/>
      <c r="AC77" s="43"/>
      <c r="AD77" s="43"/>
    </row>
    <row r="78" spans="1:30" ht="12.75" hidden="1" customHeight="1">
      <c r="A78" s="56">
        <f t="shared" si="2"/>
        <v>7</v>
      </c>
      <c r="B78" s="110"/>
      <c r="C78" s="58"/>
      <c r="D78" s="58"/>
      <c r="E78" s="58"/>
      <c r="F78" s="58"/>
      <c r="G78" s="58"/>
      <c r="H78" s="58"/>
      <c r="I78" s="60"/>
      <c r="J78" s="111"/>
      <c r="K78" s="81"/>
      <c r="L78" s="81"/>
      <c r="M78" s="82"/>
      <c r="N78" s="82"/>
      <c r="O78" s="78"/>
      <c r="P78" s="78"/>
      <c r="Q78" s="78" t="s">
        <v>1921</v>
      </c>
      <c r="R78" s="78" t="s">
        <v>1922</v>
      </c>
      <c r="S78" s="62">
        <v>9999</v>
      </c>
      <c r="T78" s="58">
        <f>(J78+K78+L78)+IF((VLOOKUP(Q78,MogulsDD!$A$1:$C$2000,3,FALSE)*(M78+O78)/2)&gt;3.75,3.75,VLOOKUP(Q78,MogulsDD!$A$1:$C$2000,3,FALSE)*(M78+O78)/2)+IF((VLOOKUP(R78,MogulsDD!$A$1:$C$2000,3,FALSE)*(N78+P78)/2)&gt;3.75,3.75,VLOOKUP(R78,MogulsDD!$A$1:$C$2000,3,FALSE)*(N78+P78)/2)+IF((18-12*S78/$J$5)&gt;7.5,7.5,IF((18-12*S78/$J$5)&lt;0,0,(18-12*S78/$J$5)))</f>
        <v>0</v>
      </c>
      <c r="U78" s="43"/>
      <c r="V78" s="43"/>
      <c r="W78" s="43"/>
      <c r="X78" s="43"/>
      <c r="Y78" s="43"/>
      <c r="Z78" s="43"/>
      <c r="AA78" s="43"/>
      <c r="AB78" s="43"/>
      <c r="AC78" s="43"/>
      <c r="AD78" s="43"/>
    </row>
    <row r="79" spans="1:30" ht="12.75" hidden="1" customHeight="1">
      <c r="A79" s="56">
        <f t="shared" si="2"/>
        <v>7</v>
      </c>
      <c r="B79" s="110"/>
      <c r="C79" s="58"/>
      <c r="D79" s="58"/>
      <c r="E79" s="58"/>
      <c r="F79" s="58"/>
      <c r="G79" s="58"/>
      <c r="H79" s="58"/>
      <c r="I79" s="60"/>
      <c r="J79" s="111"/>
      <c r="K79" s="81"/>
      <c r="L79" s="81"/>
      <c r="M79" s="82"/>
      <c r="N79" s="82"/>
      <c r="O79" s="78"/>
      <c r="P79" s="78"/>
      <c r="Q79" s="78" t="s">
        <v>1923</v>
      </c>
      <c r="R79" s="78" t="s">
        <v>1924</v>
      </c>
      <c r="S79" s="62">
        <v>9999</v>
      </c>
      <c r="T79" s="58">
        <f>(J79+K79+L79)+IF((VLOOKUP(Q79,MogulsDD!$A$1:$C$2000,3,FALSE)*(M79+O79)/2)&gt;3.75,3.75,VLOOKUP(Q79,MogulsDD!$A$1:$C$2000,3,FALSE)*(M79+O79)/2)+IF((VLOOKUP(R79,MogulsDD!$A$1:$C$2000,3,FALSE)*(N79+P79)/2)&gt;3.75,3.75,VLOOKUP(R79,MogulsDD!$A$1:$C$2000,3,FALSE)*(N79+P79)/2)+IF((18-12*S79/$J$5)&gt;7.5,7.5,IF((18-12*S79/$J$5)&lt;0,0,(18-12*S79/$J$5)))</f>
        <v>0</v>
      </c>
      <c r="U79" s="43"/>
      <c r="V79" s="43"/>
      <c r="W79" s="43"/>
      <c r="X79" s="43"/>
      <c r="Y79" s="43"/>
      <c r="Z79" s="43"/>
      <c r="AA79" s="43"/>
      <c r="AB79" s="43"/>
      <c r="AC79" s="43"/>
      <c r="AD79" s="43"/>
    </row>
    <row r="80" spans="1:30" ht="12.75" hidden="1" customHeight="1">
      <c r="A80" s="56">
        <f t="shared" si="2"/>
        <v>7</v>
      </c>
      <c r="B80" s="110"/>
      <c r="C80" s="58"/>
      <c r="D80" s="58"/>
      <c r="E80" s="58"/>
      <c r="F80" s="58"/>
      <c r="G80" s="58"/>
      <c r="H80" s="58"/>
      <c r="I80" s="60"/>
      <c r="J80" s="111"/>
      <c r="K80" s="81"/>
      <c r="L80" s="81"/>
      <c r="M80" s="82"/>
      <c r="N80" s="82"/>
      <c r="O80" s="78"/>
      <c r="P80" s="78"/>
      <c r="Q80" s="78" t="s">
        <v>1925</v>
      </c>
      <c r="R80" s="78" t="s">
        <v>1926</v>
      </c>
      <c r="S80" s="62">
        <v>9999</v>
      </c>
      <c r="T80" s="58">
        <f>(J80+K80+L80)+IF((VLOOKUP(Q80,MogulsDD!$A$1:$C$2000,3,FALSE)*(M80+O80)/2)&gt;3.75,3.75,VLOOKUP(Q80,MogulsDD!$A$1:$C$2000,3,FALSE)*(M80+O80)/2)+IF((VLOOKUP(R80,MogulsDD!$A$1:$C$2000,3,FALSE)*(N80+P80)/2)&gt;3.75,3.75,VLOOKUP(R80,MogulsDD!$A$1:$C$2000,3,FALSE)*(N80+P80)/2)+IF((18-12*S80/$J$5)&gt;7.5,7.5,IF((18-12*S80/$J$5)&lt;0,0,(18-12*S80/$J$5)))</f>
        <v>0</v>
      </c>
      <c r="U80" s="43"/>
      <c r="V80" s="43"/>
      <c r="W80" s="43"/>
      <c r="X80" s="43"/>
      <c r="Y80" s="43"/>
      <c r="Z80" s="43"/>
      <c r="AA80" s="43"/>
      <c r="AB80" s="43"/>
      <c r="AC80" s="43"/>
      <c r="AD80" s="43"/>
    </row>
    <row r="81" spans="1:30" ht="12.75" hidden="1" customHeight="1">
      <c r="A81" s="56">
        <f t="shared" si="2"/>
        <v>7</v>
      </c>
      <c r="B81" s="110"/>
      <c r="C81" s="58"/>
      <c r="D81" s="58"/>
      <c r="E81" s="58"/>
      <c r="F81" s="58"/>
      <c r="G81" s="58"/>
      <c r="H81" s="58"/>
      <c r="I81" s="60"/>
      <c r="J81" s="111"/>
      <c r="K81" s="81"/>
      <c r="L81" s="81"/>
      <c r="M81" s="82"/>
      <c r="N81" s="82"/>
      <c r="O81" s="78"/>
      <c r="P81" s="78"/>
      <c r="Q81" s="78" t="s">
        <v>1927</v>
      </c>
      <c r="R81" s="78" t="s">
        <v>1928</v>
      </c>
      <c r="S81" s="62">
        <v>9999</v>
      </c>
      <c r="T81" s="58">
        <f>(J81+K81+L81)+IF((VLOOKUP(Q81,MogulsDD!$A$1:$C$2000,3,FALSE)*(M81+O81)/2)&gt;3.75,3.75,VLOOKUP(Q81,MogulsDD!$A$1:$C$2000,3,FALSE)*(M81+O81)/2)+IF((VLOOKUP(R81,MogulsDD!$A$1:$C$2000,3,FALSE)*(N81+P81)/2)&gt;3.75,3.75,VLOOKUP(R81,MogulsDD!$A$1:$C$2000,3,FALSE)*(N81+P81)/2)+IF((18-12*S81/$J$5)&gt;7.5,7.5,IF((18-12*S81/$J$5)&lt;0,0,(18-12*S81/$J$5)))</f>
        <v>0</v>
      </c>
      <c r="U81" s="43"/>
      <c r="V81" s="43"/>
      <c r="W81" s="43"/>
      <c r="X81" s="43"/>
      <c r="Y81" s="43"/>
      <c r="Z81" s="43"/>
      <c r="AA81" s="43"/>
      <c r="AB81" s="43"/>
      <c r="AC81" s="43"/>
      <c r="AD81" s="43"/>
    </row>
    <row r="82" spans="1:30" ht="12.75" hidden="1" customHeight="1">
      <c r="A82" s="56">
        <f t="shared" si="2"/>
        <v>7</v>
      </c>
      <c r="B82" s="110"/>
      <c r="C82" s="58"/>
      <c r="D82" s="58"/>
      <c r="E82" s="58"/>
      <c r="F82" s="58"/>
      <c r="G82" s="58"/>
      <c r="H82" s="58"/>
      <c r="I82" s="60"/>
      <c r="J82" s="111"/>
      <c r="K82" s="81"/>
      <c r="L82" s="81"/>
      <c r="M82" s="82"/>
      <c r="N82" s="82"/>
      <c r="O82" s="78"/>
      <c r="P82" s="78"/>
      <c r="Q82" s="78" t="s">
        <v>1929</v>
      </c>
      <c r="R82" s="78" t="s">
        <v>1930</v>
      </c>
      <c r="S82" s="62">
        <v>9999</v>
      </c>
      <c r="T82" s="58">
        <f>(J82+K82+L82)+IF((VLOOKUP(Q82,MogulsDD!$A$1:$C$2000,3,FALSE)*(M82+O82)/2)&gt;3.75,3.75,VLOOKUP(Q82,MogulsDD!$A$1:$C$2000,3,FALSE)*(M82+O82)/2)+IF((VLOOKUP(R82,MogulsDD!$A$1:$C$2000,3,FALSE)*(N82+P82)/2)&gt;3.75,3.75,VLOOKUP(R82,MogulsDD!$A$1:$C$2000,3,FALSE)*(N82+P82)/2)+IF((18-12*S82/$J$5)&gt;7.5,7.5,IF((18-12*S82/$J$5)&lt;0,0,(18-12*S82/$J$5)))</f>
        <v>0</v>
      </c>
      <c r="U82" s="43"/>
      <c r="V82" s="43"/>
      <c r="W82" s="43"/>
      <c r="X82" s="43"/>
      <c r="Y82" s="43"/>
      <c r="Z82" s="43"/>
      <c r="AA82" s="43"/>
      <c r="AB82" s="43"/>
      <c r="AC82" s="43"/>
      <c r="AD82" s="43"/>
    </row>
    <row r="83" spans="1:30" ht="12.75" hidden="1" customHeight="1">
      <c r="A83" s="56">
        <f t="shared" si="2"/>
        <v>7</v>
      </c>
      <c r="B83" s="110"/>
      <c r="C83" s="58"/>
      <c r="D83" s="58"/>
      <c r="E83" s="58"/>
      <c r="F83" s="58"/>
      <c r="G83" s="58"/>
      <c r="H83" s="58"/>
      <c r="I83" s="60"/>
      <c r="J83" s="111"/>
      <c r="K83" s="81"/>
      <c r="L83" s="81"/>
      <c r="M83" s="82"/>
      <c r="N83" s="82"/>
      <c r="O83" s="78"/>
      <c r="P83" s="78"/>
      <c r="Q83" s="78" t="s">
        <v>1931</v>
      </c>
      <c r="R83" s="78" t="s">
        <v>1932</v>
      </c>
      <c r="S83" s="62">
        <v>9999</v>
      </c>
      <c r="T83" s="58">
        <f>(J83+K83+L83)+IF((VLOOKUP(Q83,MogulsDD!$A$1:$C$2000,3,FALSE)*(M83+O83)/2)&gt;3.75,3.75,VLOOKUP(Q83,MogulsDD!$A$1:$C$2000,3,FALSE)*(M83+O83)/2)+IF((VLOOKUP(R83,MogulsDD!$A$1:$C$2000,3,FALSE)*(N83+P83)/2)&gt;3.75,3.75,VLOOKUP(R83,MogulsDD!$A$1:$C$2000,3,FALSE)*(N83+P83)/2)+IF((18-12*S83/$J$5)&gt;7.5,7.5,IF((18-12*S83/$J$5)&lt;0,0,(18-12*S83/$J$5)))</f>
        <v>0</v>
      </c>
      <c r="U83" s="43"/>
      <c r="V83" s="43"/>
      <c r="W83" s="43"/>
      <c r="X83" s="43"/>
      <c r="Y83" s="43"/>
      <c r="Z83" s="43"/>
      <c r="AA83" s="43"/>
      <c r="AB83" s="43"/>
      <c r="AC83" s="43"/>
      <c r="AD83" s="43"/>
    </row>
    <row r="84" spans="1:30" ht="12.75" hidden="1" customHeight="1">
      <c r="A84" s="56">
        <f t="shared" si="2"/>
        <v>7</v>
      </c>
      <c r="B84" s="110"/>
      <c r="C84" s="58"/>
      <c r="D84" s="58"/>
      <c r="E84" s="58"/>
      <c r="F84" s="58"/>
      <c r="G84" s="58"/>
      <c r="H84" s="58"/>
      <c r="I84" s="60"/>
      <c r="J84" s="111"/>
      <c r="K84" s="81"/>
      <c r="L84" s="81"/>
      <c r="M84" s="82"/>
      <c r="N84" s="82"/>
      <c r="O84" s="78"/>
      <c r="P84" s="78"/>
      <c r="Q84" s="78" t="s">
        <v>1933</v>
      </c>
      <c r="R84" s="78" t="s">
        <v>1934</v>
      </c>
      <c r="S84" s="62">
        <v>9999</v>
      </c>
      <c r="T84" s="58">
        <f>(J84+K84+L84)+IF((VLOOKUP(Q84,MogulsDD!$A$1:$C$2000,3,FALSE)*(M84+O84)/2)&gt;3.75,3.75,VLOOKUP(Q84,MogulsDD!$A$1:$C$2000,3,FALSE)*(M84+O84)/2)+IF((VLOOKUP(R84,MogulsDD!$A$1:$C$2000,3,FALSE)*(N84+P84)/2)&gt;3.75,3.75,VLOOKUP(R84,MogulsDD!$A$1:$C$2000,3,FALSE)*(N84+P84)/2)+IF((18-12*S84/$J$5)&gt;7.5,7.5,IF((18-12*S84/$J$5)&lt;0,0,(18-12*S84/$J$5)))</f>
        <v>0</v>
      </c>
      <c r="U84" s="43"/>
      <c r="V84" s="43"/>
      <c r="W84" s="43"/>
      <c r="X84" s="43"/>
      <c r="Y84" s="43"/>
      <c r="Z84" s="43"/>
      <c r="AA84" s="43"/>
      <c r="AB84" s="43"/>
      <c r="AC84" s="43"/>
      <c r="AD84" s="43"/>
    </row>
    <row r="85" spans="1:30" ht="12.75" hidden="1" customHeight="1">
      <c r="A85" s="56">
        <f t="shared" si="2"/>
        <v>7</v>
      </c>
      <c r="B85" s="110"/>
      <c r="C85" s="58"/>
      <c r="D85" s="58"/>
      <c r="E85" s="58"/>
      <c r="F85" s="58"/>
      <c r="G85" s="58"/>
      <c r="H85" s="58"/>
      <c r="I85" s="60"/>
      <c r="J85" s="111"/>
      <c r="K85" s="81"/>
      <c r="L85" s="81"/>
      <c r="M85" s="82"/>
      <c r="N85" s="82"/>
      <c r="O85" s="78"/>
      <c r="P85" s="78"/>
      <c r="Q85" s="78" t="s">
        <v>1935</v>
      </c>
      <c r="R85" s="78" t="s">
        <v>1936</v>
      </c>
      <c r="S85" s="62">
        <v>9999</v>
      </c>
      <c r="T85" s="58">
        <f>(J85+K85+L85)+IF((VLOOKUP(Q85,MogulsDD!$A$1:$C$2000,3,FALSE)*(M85+O85)/2)&gt;3.75,3.75,VLOOKUP(Q85,MogulsDD!$A$1:$C$2000,3,FALSE)*(M85+O85)/2)+IF((VLOOKUP(R85,MogulsDD!$A$1:$C$2000,3,FALSE)*(N85+P85)/2)&gt;3.75,3.75,VLOOKUP(R85,MogulsDD!$A$1:$C$2000,3,FALSE)*(N85+P85)/2)+IF((18-12*S85/$J$5)&gt;7.5,7.5,IF((18-12*S85/$J$5)&lt;0,0,(18-12*S85/$J$5)))</f>
        <v>0</v>
      </c>
      <c r="U85" s="43"/>
      <c r="V85" s="43"/>
      <c r="W85" s="43"/>
      <c r="X85" s="43"/>
      <c r="Y85" s="43"/>
      <c r="Z85" s="43"/>
      <c r="AA85" s="43"/>
      <c r="AB85" s="43"/>
      <c r="AC85" s="43"/>
      <c r="AD85" s="43"/>
    </row>
    <row r="86" spans="1:30" ht="12.75" hidden="1" customHeight="1">
      <c r="A86" s="56">
        <f t="shared" si="2"/>
        <v>7</v>
      </c>
      <c r="B86" s="110"/>
      <c r="C86" s="58"/>
      <c r="D86" s="58"/>
      <c r="E86" s="58"/>
      <c r="F86" s="58"/>
      <c r="G86" s="58"/>
      <c r="H86" s="58"/>
      <c r="I86" s="60"/>
      <c r="J86" s="111"/>
      <c r="K86" s="81"/>
      <c r="L86" s="81"/>
      <c r="M86" s="82"/>
      <c r="N86" s="82"/>
      <c r="O86" s="78"/>
      <c r="P86" s="78"/>
      <c r="Q86" s="78" t="s">
        <v>1937</v>
      </c>
      <c r="R86" s="78" t="s">
        <v>1938</v>
      </c>
      <c r="S86" s="62">
        <v>9999</v>
      </c>
      <c r="T86" s="58">
        <f>(J86+K86+L86)+IF((VLOOKUP(Q86,MogulsDD!$A$1:$C$2000,3,FALSE)*(M86+O86)/2)&gt;3.75,3.75,VLOOKUP(Q86,MogulsDD!$A$1:$C$2000,3,FALSE)*(M86+O86)/2)+IF((VLOOKUP(R86,MogulsDD!$A$1:$C$2000,3,FALSE)*(N86+P86)/2)&gt;3.75,3.75,VLOOKUP(R86,MogulsDD!$A$1:$C$2000,3,FALSE)*(N86+P86)/2)+IF((18-12*S86/$J$5)&gt;7.5,7.5,IF((18-12*S86/$J$5)&lt;0,0,(18-12*S86/$J$5)))</f>
        <v>0</v>
      </c>
      <c r="U86" s="43"/>
      <c r="V86" s="43"/>
      <c r="W86" s="43"/>
      <c r="X86" s="43"/>
      <c r="Y86" s="43"/>
      <c r="Z86" s="43"/>
      <c r="AA86" s="43"/>
      <c r="AB86" s="43"/>
      <c r="AC86" s="43"/>
      <c r="AD86" s="43"/>
    </row>
    <row r="87" spans="1:30" ht="12.75" hidden="1" customHeight="1">
      <c r="A87" s="56">
        <f t="shared" si="2"/>
        <v>7</v>
      </c>
      <c r="B87" s="110"/>
      <c r="C87" s="58"/>
      <c r="D87" s="58"/>
      <c r="E87" s="58"/>
      <c r="F87" s="58"/>
      <c r="G87" s="58"/>
      <c r="H87" s="58"/>
      <c r="I87" s="60"/>
      <c r="J87" s="111"/>
      <c r="K87" s="81"/>
      <c r="L87" s="81"/>
      <c r="M87" s="82"/>
      <c r="N87" s="82"/>
      <c r="O87" s="78"/>
      <c r="P87" s="78"/>
      <c r="Q87" s="78" t="s">
        <v>1939</v>
      </c>
      <c r="R87" s="78" t="s">
        <v>1940</v>
      </c>
      <c r="S87" s="62">
        <v>9999</v>
      </c>
      <c r="T87" s="58">
        <f>(J87+K87+L87)+IF((VLOOKUP(Q87,MogulsDD!$A$1:$C$2000,3,FALSE)*(M87+O87)/2)&gt;3.75,3.75,VLOOKUP(Q87,MogulsDD!$A$1:$C$2000,3,FALSE)*(M87+O87)/2)+IF((VLOOKUP(R87,MogulsDD!$A$1:$C$2000,3,FALSE)*(N87+P87)/2)&gt;3.75,3.75,VLOOKUP(R87,MogulsDD!$A$1:$C$2000,3,FALSE)*(N87+P87)/2)+IF((18-12*S87/$J$5)&gt;7.5,7.5,IF((18-12*S87/$J$5)&lt;0,0,(18-12*S87/$J$5)))</f>
        <v>0</v>
      </c>
      <c r="U87" s="43"/>
      <c r="V87" s="43"/>
      <c r="W87" s="43"/>
      <c r="X87" s="43"/>
      <c r="Y87" s="43"/>
      <c r="Z87" s="43"/>
      <c r="AA87" s="43"/>
      <c r="AB87" s="43"/>
      <c r="AC87" s="43"/>
      <c r="AD87" s="43"/>
    </row>
    <row r="88" spans="1:30" ht="12.75" hidden="1" customHeight="1">
      <c r="A88" s="56">
        <f t="shared" si="2"/>
        <v>7</v>
      </c>
      <c r="B88" s="110"/>
      <c r="C88" s="58"/>
      <c r="D88" s="58"/>
      <c r="E88" s="58"/>
      <c r="F88" s="58"/>
      <c r="G88" s="58"/>
      <c r="H88" s="58"/>
      <c r="I88" s="60"/>
      <c r="J88" s="111"/>
      <c r="K88" s="81"/>
      <c r="L88" s="81"/>
      <c r="M88" s="82"/>
      <c r="N88" s="82"/>
      <c r="O88" s="78"/>
      <c r="P88" s="78"/>
      <c r="Q88" s="78" t="s">
        <v>1941</v>
      </c>
      <c r="R88" s="78" t="s">
        <v>1942</v>
      </c>
      <c r="S88" s="62">
        <v>9999</v>
      </c>
      <c r="T88" s="58">
        <f>(J88+K88+L88)+IF((VLOOKUP(Q88,MogulsDD!$A$1:$C$2000,3,FALSE)*(M88+O88)/2)&gt;3.75,3.75,VLOOKUP(Q88,MogulsDD!$A$1:$C$2000,3,FALSE)*(M88+O88)/2)+IF((VLOOKUP(R88,MogulsDD!$A$1:$C$2000,3,FALSE)*(N88+P88)/2)&gt;3.75,3.75,VLOOKUP(R88,MogulsDD!$A$1:$C$2000,3,FALSE)*(N88+P88)/2)+IF((18-12*S88/$J$5)&gt;7.5,7.5,IF((18-12*S88/$J$5)&lt;0,0,(18-12*S88/$J$5)))</f>
        <v>0</v>
      </c>
      <c r="U88" s="43"/>
      <c r="V88" s="43"/>
      <c r="W88" s="43"/>
      <c r="X88" s="43"/>
      <c r="Y88" s="43"/>
      <c r="Z88" s="43"/>
      <c r="AA88" s="43"/>
      <c r="AB88" s="43"/>
      <c r="AC88" s="43"/>
      <c r="AD88" s="43"/>
    </row>
    <row r="89" spans="1:30" ht="12.75" hidden="1" customHeight="1">
      <c r="A89" s="56">
        <f t="shared" si="2"/>
        <v>7</v>
      </c>
      <c r="B89" s="110"/>
      <c r="C89" s="58"/>
      <c r="D89" s="58"/>
      <c r="E89" s="58"/>
      <c r="F89" s="58"/>
      <c r="G89" s="58"/>
      <c r="H89" s="58"/>
      <c r="I89" s="60"/>
      <c r="J89" s="111"/>
      <c r="K89" s="81"/>
      <c r="L89" s="81"/>
      <c r="M89" s="82"/>
      <c r="N89" s="82"/>
      <c r="O89" s="78"/>
      <c r="P89" s="78"/>
      <c r="Q89" s="78" t="s">
        <v>1943</v>
      </c>
      <c r="R89" s="78" t="s">
        <v>1944</v>
      </c>
      <c r="S89" s="62">
        <v>9999</v>
      </c>
      <c r="T89" s="58">
        <f>(J89+K89+L89)+IF((VLOOKUP(Q89,MogulsDD!$A$1:$C$2000,3,FALSE)*(M89+O89)/2)&gt;3.75,3.75,VLOOKUP(Q89,MogulsDD!$A$1:$C$2000,3,FALSE)*(M89+O89)/2)+IF((VLOOKUP(R89,MogulsDD!$A$1:$C$2000,3,FALSE)*(N89+P89)/2)&gt;3.75,3.75,VLOOKUP(R89,MogulsDD!$A$1:$C$2000,3,FALSE)*(N89+P89)/2)+IF((18-12*S89/$J$5)&gt;7.5,7.5,IF((18-12*S89/$J$5)&lt;0,0,(18-12*S89/$J$5)))</f>
        <v>0</v>
      </c>
      <c r="U89" s="43"/>
      <c r="V89" s="43"/>
      <c r="W89" s="43"/>
      <c r="X89" s="43"/>
      <c r="Y89" s="43"/>
      <c r="Z89" s="43"/>
      <c r="AA89" s="43"/>
      <c r="AB89" s="43"/>
      <c r="AC89" s="43"/>
      <c r="AD89" s="43"/>
    </row>
    <row r="90" spans="1:30" ht="12.75" hidden="1" customHeight="1">
      <c r="A90" s="56">
        <f t="shared" si="2"/>
        <v>7</v>
      </c>
      <c r="B90" s="110"/>
      <c r="C90" s="58"/>
      <c r="D90" s="58"/>
      <c r="E90" s="58"/>
      <c r="F90" s="58"/>
      <c r="G90" s="58"/>
      <c r="H90" s="58"/>
      <c r="I90" s="60"/>
      <c r="J90" s="111"/>
      <c r="K90" s="81"/>
      <c r="L90" s="81"/>
      <c r="M90" s="82"/>
      <c r="N90" s="82"/>
      <c r="O90" s="78"/>
      <c r="P90" s="78"/>
      <c r="Q90" s="78" t="s">
        <v>1945</v>
      </c>
      <c r="R90" s="78" t="s">
        <v>1946</v>
      </c>
      <c r="S90" s="62">
        <v>9999</v>
      </c>
      <c r="T90" s="58">
        <f>(J90+K90+L90)+IF((VLOOKUP(Q90,MogulsDD!$A$1:$C$2000,3,FALSE)*(M90+O90)/2)&gt;3.75,3.75,VLOOKUP(Q90,MogulsDD!$A$1:$C$2000,3,FALSE)*(M90+O90)/2)+IF((VLOOKUP(R90,MogulsDD!$A$1:$C$2000,3,FALSE)*(N90+P90)/2)&gt;3.75,3.75,VLOOKUP(R90,MogulsDD!$A$1:$C$2000,3,FALSE)*(N90+P90)/2)+IF((18-12*S90/$J$5)&gt;7.5,7.5,IF((18-12*S90/$J$5)&lt;0,0,(18-12*S90/$J$5)))</f>
        <v>0</v>
      </c>
      <c r="U90" s="43"/>
      <c r="V90" s="43"/>
      <c r="W90" s="43"/>
      <c r="X90" s="43"/>
      <c r="Y90" s="43"/>
      <c r="Z90" s="43"/>
      <c r="AA90" s="43"/>
      <c r="AB90" s="43"/>
      <c r="AC90" s="43"/>
      <c r="AD90" s="43"/>
    </row>
    <row r="91" spans="1:30" ht="12.75" hidden="1" customHeight="1">
      <c r="A91" s="56">
        <f t="shared" si="2"/>
        <v>7</v>
      </c>
      <c r="B91" s="110"/>
      <c r="C91" s="58"/>
      <c r="D91" s="58"/>
      <c r="E91" s="58"/>
      <c r="F91" s="58"/>
      <c r="G91" s="58"/>
      <c r="H91" s="58"/>
      <c r="I91" s="60"/>
      <c r="J91" s="111"/>
      <c r="K91" s="81"/>
      <c r="L91" s="81"/>
      <c r="M91" s="82"/>
      <c r="N91" s="82"/>
      <c r="O91" s="78"/>
      <c r="P91" s="78"/>
      <c r="Q91" s="78" t="s">
        <v>1947</v>
      </c>
      <c r="R91" s="78" t="s">
        <v>1948</v>
      </c>
      <c r="S91" s="62">
        <v>9999</v>
      </c>
      <c r="T91" s="58">
        <f>(J91+K91+L91)+IF((VLOOKUP(Q91,MogulsDD!$A$1:$C$2000,3,FALSE)*(M91+O91)/2)&gt;3.75,3.75,VLOOKUP(Q91,MogulsDD!$A$1:$C$2000,3,FALSE)*(M91+O91)/2)+IF((VLOOKUP(R91,MogulsDD!$A$1:$C$2000,3,FALSE)*(N91+P91)/2)&gt;3.75,3.75,VLOOKUP(R91,MogulsDD!$A$1:$C$2000,3,FALSE)*(N91+P91)/2)+IF((18-12*S91/$J$5)&gt;7.5,7.5,IF((18-12*S91/$J$5)&lt;0,0,(18-12*S91/$J$5)))</f>
        <v>0</v>
      </c>
      <c r="U91" s="43"/>
      <c r="V91" s="43"/>
      <c r="W91" s="43"/>
      <c r="X91" s="43"/>
      <c r="Y91" s="43"/>
      <c r="Z91" s="43"/>
      <c r="AA91" s="43"/>
      <c r="AB91" s="43"/>
      <c r="AC91" s="43"/>
      <c r="AD91" s="43"/>
    </row>
    <row r="92" spans="1:30" ht="12.75" hidden="1" customHeight="1">
      <c r="A92" s="56">
        <f t="shared" si="2"/>
        <v>7</v>
      </c>
      <c r="B92" s="110"/>
      <c r="C92" s="58"/>
      <c r="D92" s="58"/>
      <c r="E92" s="58"/>
      <c r="F92" s="58"/>
      <c r="G92" s="58"/>
      <c r="H92" s="58"/>
      <c r="I92" s="60"/>
      <c r="J92" s="111"/>
      <c r="K92" s="81"/>
      <c r="L92" s="81"/>
      <c r="M92" s="82"/>
      <c r="N92" s="82"/>
      <c r="O92" s="78"/>
      <c r="P92" s="78"/>
      <c r="Q92" s="78" t="s">
        <v>1949</v>
      </c>
      <c r="R92" s="78" t="s">
        <v>1950</v>
      </c>
      <c r="S92" s="62">
        <v>9999</v>
      </c>
      <c r="T92" s="58">
        <f>(J92+K92+L92)+IF((VLOOKUP(Q92,MogulsDD!$A$1:$C$2000,3,FALSE)*(M92+O92)/2)&gt;3.75,3.75,VLOOKUP(Q92,MogulsDD!$A$1:$C$2000,3,FALSE)*(M92+O92)/2)+IF((VLOOKUP(R92,MogulsDD!$A$1:$C$2000,3,FALSE)*(N92+P92)/2)&gt;3.75,3.75,VLOOKUP(R92,MogulsDD!$A$1:$C$2000,3,FALSE)*(N92+P92)/2)+IF((18-12*S92/$J$5)&gt;7.5,7.5,IF((18-12*S92/$J$5)&lt;0,0,(18-12*S92/$J$5)))</f>
        <v>0</v>
      </c>
      <c r="U92" s="43"/>
      <c r="V92" s="43"/>
      <c r="W92" s="43"/>
      <c r="X92" s="43"/>
      <c r="Y92" s="43"/>
      <c r="Z92" s="43"/>
      <c r="AA92" s="43"/>
      <c r="AB92" s="43"/>
      <c r="AC92" s="43"/>
      <c r="AD92" s="43"/>
    </row>
    <row r="93" spans="1:30" ht="12.75" hidden="1" customHeight="1">
      <c r="A93" s="56">
        <f t="shared" si="2"/>
        <v>7</v>
      </c>
      <c r="B93" s="110"/>
      <c r="C93" s="58"/>
      <c r="D93" s="58"/>
      <c r="E93" s="58"/>
      <c r="F93" s="58"/>
      <c r="G93" s="58"/>
      <c r="H93" s="58"/>
      <c r="I93" s="60"/>
      <c r="J93" s="111"/>
      <c r="K93" s="81"/>
      <c r="L93" s="81"/>
      <c r="M93" s="82"/>
      <c r="N93" s="82"/>
      <c r="O93" s="78"/>
      <c r="P93" s="78"/>
      <c r="Q93" s="78" t="s">
        <v>1951</v>
      </c>
      <c r="R93" s="78" t="s">
        <v>1952</v>
      </c>
      <c r="S93" s="62">
        <v>9999</v>
      </c>
      <c r="T93" s="58">
        <f>(J93+K93+L93)+IF((VLOOKUP(Q93,MogulsDD!$A$1:$C$2000,3,FALSE)*(M93+O93)/2)&gt;3.75,3.75,VLOOKUP(Q93,MogulsDD!$A$1:$C$2000,3,FALSE)*(M93+O93)/2)+IF((VLOOKUP(R93,MogulsDD!$A$1:$C$2000,3,FALSE)*(N93+P93)/2)&gt;3.75,3.75,VLOOKUP(R93,MogulsDD!$A$1:$C$2000,3,FALSE)*(N93+P93)/2)+IF((18-12*S93/$J$5)&gt;7.5,7.5,IF((18-12*S93/$J$5)&lt;0,0,(18-12*S93/$J$5)))</f>
        <v>0</v>
      </c>
      <c r="U93" s="43"/>
      <c r="V93" s="43"/>
      <c r="W93" s="43"/>
      <c r="X93" s="43"/>
      <c r="Y93" s="43"/>
      <c r="Z93" s="43"/>
      <c r="AA93" s="43"/>
      <c r="AB93" s="43"/>
      <c r="AC93" s="43"/>
      <c r="AD93" s="43"/>
    </row>
    <row r="94" spans="1:30" ht="12.75" hidden="1" customHeight="1">
      <c r="A94" s="56">
        <f t="shared" si="2"/>
        <v>7</v>
      </c>
      <c r="B94" s="110"/>
      <c r="C94" s="58"/>
      <c r="D94" s="58"/>
      <c r="E94" s="58"/>
      <c r="F94" s="58"/>
      <c r="G94" s="58"/>
      <c r="H94" s="58"/>
      <c r="I94" s="60"/>
      <c r="J94" s="111"/>
      <c r="K94" s="81"/>
      <c r="L94" s="81"/>
      <c r="M94" s="82"/>
      <c r="N94" s="82"/>
      <c r="O94" s="78"/>
      <c r="P94" s="78"/>
      <c r="Q94" s="78" t="s">
        <v>1953</v>
      </c>
      <c r="R94" s="78" t="s">
        <v>1954</v>
      </c>
      <c r="S94" s="62">
        <v>9999</v>
      </c>
      <c r="T94" s="58">
        <f>(J94+K94+L94)+IF((VLOOKUP(Q94,MogulsDD!$A$1:$C$2000,3,FALSE)*(M94+O94)/2)&gt;3.75,3.75,VLOOKUP(Q94,MogulsDD!$A$1:$C$2000,3,FALSE)*(M94+O94)/2)+IF((VLOOKUP(R94,MogulsDD!$A$1:$C$2000,3,FALSE)*(N94+P94)/2)&gt;3.75,3.75,VLOOKUP(R94,MogulsDD!$A$1:$C$2000,3,FALSE)*(N94+P94)/2)+IF((18-12*S94/$J$5)&gt;7.5,7.5,IF((18-12*S94/$J$5)&lt;0,0,(18-12*S94/$J$5)))</f>
        <v>0</v>
      </c>
      <c r="U94" s="43"/>
      <c r="V94" s="43"/>
      <c r="W94" s="43"/>
      <c r="X94" s="43"/>
      <c r="Y94" s="43"/>
      <c r="Z94" s="43"/>
      <c r="AA94" s="43"/>
      <c r="AB94" s="43"/>
      <c r="AC94" s="43"/>
      <c r="AD94" s="43"/>
    </row>
    <row r="95" spans="1:30" ht="12.75" hidden="1" customHeight="1">
      <c r="A95" s="56">
        <f t="shared" si="2"/>
        <v>7</v>
      </c>
      <c r="B95" s="110"/>
      <c r="C95" s="58"/>
      <c r="D95" s="58"/>
      <c r="E95" s="58"/>
      <c r="F95" s="58"/>
      <c r="G95" s="58"/>
      <c r="H95" s="58"/>
      <c r="I95" s="60"/>
      <c r="J95" s="111"/>
      <c r="K95" s="81"/>
      <c r="L95" s="81"/>
      <c r="M95" s="82"/>
      <c r="N95" s="82"/>
      <c r="O95" s="78"/>
      <c r="P95" s="78"/>
      <c r="Q95" s="78" t="s">
        <v>1955</v>
      </c>
      <c r="R95" s="78" t="s">
        <v>1956</v>
      </c>
      <c r="S95" s="62">
        <v>9999</v>
      </c>
      <c r="T95" s="58">
        <f>(J95+K95+L95)+IF((VLOOKUP(Q95,MogulsDD!$A$1:$C$2000,3,FALSE)*(M95+O95)/2)&gt;3.75,3.75,VLOOKUP(Q95,MogulsDD!$A$1:$C$2000,3,FALSE)*(M95+O95)/2)+IF((VLOOKUP(R95,MogulsDD!$A$1:$C$2000,3,FALSE)*(N95+P95)/2)&gt;3.75,3.75,VLOOKUP(R95,MogulsDD!$A$1:$C$2000,3,FALSE)*(N95+P95)/2)+IF((18-12*S95/$J$5)&gt;7.5,7.5,IF((18-12*S95/$J$5)&lt;0,0,(18-12*S95/$J$5)))</f>
        <v>0</v>
      </c>
      <c r="U95" s="43"/>
      <c r="V95" s="43"/>
      <c r="W95" s="43"/>
      <c r="X95" s="43"/>
      <c r="Y95" s="43"/>
      <c r="Z95" s="43"/>
      <c r="AA95" s="43"/>
      <c r="AB95" s="43"/>
      <c r="AC95" s="43"/>
      <c r="AD95" s="43"/>
    </row>
    <row r="96" spans="1:30" ht="12.75" hidden="1" customHeight="1">
      <c r="A96" s="56">
        <f t="shared" si="2"/>
        <v>7</v>
      </c>
      <c r="B96" s="110"/>
      <c r="C96" s="58"/>
      <c r="D96" s="58"/>
      <c r="E96" s="58"/>
      <c r="F96" s="58"/>
      <c r="G96" s="58"/>
      <c r="H96" s="58"/>
      <c r="I96" s="60"/>
      <c r="J96" s="111"/>
      <c r="K96" s="81"/>
      <c r="L96" s="81"/>
      <c r="M96" s="82"/>
      <c r="N96" s="82"/>
      <c r="O96" s="78"/>
      <c r="P96" s="78"/>
      <c r="Q96" s="78" t="s">
        <v>1957</v>
      </c>
      <c r="R96" s="78" t="s">
        <v>1958</v>
      </c>
      <c r="S96" s="62">
        <v>9999</v>
      </c>
      <c r="T96" s="58">
        <f>(J96+K96+L96)+IF((VLOOKUP(Q96,MogulsDD!$A$1:$C$2000,3,FALSE)*(M96+O96)/2)&gt;3.75,3.75,VLOOKUP(Q96,MogulsDD!$A$1:$C$2000,3,FALSE)*(M96+O96)/2)+IF((VLOOKUP(R96,MogulsDD!$A$1:$C$2000,3,FALSE)*(N96+P96)/2)&gt;3.75,3.75,VLOOKUP(R96,MogulsDD!$A$1:$C$2000,3,FALSE)*(N96+P96)/2)+IF((18-12*S96/$J$5)&gt;7.5,7.5,IF((18-12*S96/$J$5)&lt;0,0,(18-12*S96/$J$5)))</f>
        <v>0</v>
      </c>
      <c r="U96" s="43"/>
      <c r="V96" s="43"/>
      <c r="W96" s="43"/>
      <c r="X96" s="43"/>
      <c r="Y96" s="43"/>
      <c r="Z96" s="43"/>
      <c r="AA96" s="43"/>
      <c r="AB96" s="43"/>
      <c r="AC96" s="43"/>
      <c r="AD96" s="43"/>
    </row>
    <row r="97" spans="1:30" ht="12.75" hidden="1" customHeight="1">
      <c r="A97" s="56">
        <f t="shared" si="2"/>
        <v>7</v>
      </c>
      <c r="B97" s="110"/>
      <c r="C97" s="58"/>
      <c r="D97" s="58"/>
      <c r="E97" s="58"/>
      <c r="F97" s="58"/>
      <c r="G97" s="58"/>
      <c r="H97" s="58"/>
      <c r="I97" s="60"/>
      <c r="J97" s="111"/>
      <c r="K97" s="81"/>
      <c r="L97" s="81"/>
      <c r="M97" s="82"/>
      <c r="N97" s="82"/>
      <c r="O97" s="78"/>
      <c r="P97" s="78"/>
      <c r="Q97" s="78" t="s">
        <v>1959</v>
      </c>
      <c r="R97" s="78" t="s">
        <v>1960</v>
      </c>
      <c r="S97" s="62">
        <v>9999</v>
      </c>
      <c r="T97" s="58">
        <f>(J97+K97+L97)+IF((VLOOKUP(Q97,MogulsDD!$A$1:$C$2000,3,FALSE)*(M97+O97)/2)&gt;3.75,3.75,VLOOKUP(Q97,MogulsDD!$A$1:$C$2000,3,FALSE)*(M97+O97)/2)+IF((VLOOKUP(R97,MogulsDD!$A$1:$C$2000,3,FALSE)*(N97+P97)/2)&gt;3.75,3.75,VLOOKUP(R97,MogulsDD!$A$1:$C$2000,3,FALSE)*(N97+P97)/2)+IF((18-12*S97/$J$5)&gt;7.5,7.5,IF((18-12*S97/$J$5)&lt;0,0,(18-12*S97/$J$5)))</f>
        <v>0</v>
      </c>
      <c r="U97" s="43"/>
      <c r="V97" s="43"/>
      <c r="W97" s="43"/>
      <c r="X97" s="43"/>
      <c r="Y97" s="43"/>
      <c r="Z97" s="43"/>
      <c r="AA97" s="43"/>
      <c r="AB97" s="43"/>
      <c r="AC97" s="43"/>
      <c r="AD97" s="43"/>
    </row>
    <row r="98" spans="1:30" ht="12.75" hidden="1" customHeight="1">
      <c r="A98" s="56">
        <f t="shared" si="2"/>
        <v>7</v>
      </c>
      <c r="B98" s="110"/>
      <c r="C98" s="58"/>
      <c r="D98" s="58"/>
      <c r="E98" s="58"/>
      <c r="F98" s="58"/>
      <c r="G98" s="58"/>
      <c r="H98" s="58"/>
      <c r="I98" s="60"/>
      <c r="J98" s="111"/>
      <c r="K98" s="81"/>
      <c r="L98" s="81"/>
      <c r="M98" s="82"/>
      <c r="N98" s="82"/>
      <c r="O98" s="78"/>
      <c r="P98" s="78"/>
      <c r="Q98" s="78" t="s">
        <v>1961</v>
      </c>
      <c r="R98" s="78" t="s">
        <v>1962</v>
      </c>
      <c r="S98" s="62">
        <v>9999</v>
      </c>
      <c r="T98" s="58">
        <f>(J98+K98+L98)+IF((VLOOKUP(Q98,MogulsDD!$A$1:$C$2000,3,FALSE)*(M98+O98)/2)&gt;3.75,3.75,VLOOKUP(Q98,MogulsDD!$A$1:$C$2000,3,FALSE)*(M98+O98)/2)+IF((VLOOKUP(R98,MogulsDD!$A$1:$C$2000,3,FALSE)*(N98+P98)/2)&gt;3.75,3.75,VLOOKUP(R98,MogulsDD!$A$1:$C$2000,3,FALSE)*(N98+P98)/2)+IF((18-12*S98/$J$5)&gt;7.5,7.5,IF((18-12*S98/$J$5)&lt;0,0,(18-12*S98/$J$5)))</f>
        <v>0</v>
      </c>
      <c r="U98" s="43"/>
      <c r="V98" s="43"/>
      <c r="W98" s="43"/>
      <c r="X98" s="43"/>
      <c r="Y98" s="43"/>
      <c r="Z98" s="43"/>
      <c r="AA98" s="43"/>
      <c r="AB98" s="43"/>
      <c r="AC98" s="43"/>
      <c r="AD98" s="43"/>
    </row>
    <row r="99" spans="1:30" ht="12.75" hidden="1" customHeight="1">
      <c r="A99" s="56">
        <f t="shared" si="2"/>
        <v>7</v>
      </c>
      <c r="B99" s="110"/>
      <c r="C99" s="58"/>
      <c r="D99" s="58"/>
      <c r="E99" s="58"/>
      <c r="F99" s="58"/>
      <c r="G99" s="58"/>
      <c r="H99" s="58"/>
      <c r="I99" s="60"/>
      <c r="J99" s="111"/>
      <c r="K99" s="81"/>
      <c r="L99" s="81"/>
      <c r="M99" s="82"/>
      <c r="N99" s="82"/>
      <c r="O99" s="78"/>
      <c r="P99" s="78"/>
      <c r="Q99" s="78" t="s">
        <v>1963</v>
      </c>
      <c r="R99" s="78" t="s">
        <v>1964</v>
      </c>
      <c r="S99" s="62">
        <v>9999</v>
      </c>
      <c r="T99" s="58">
        <f>(J99+K99+L99)+IF((VLOOKUP(Q99,MogulsDD!$A$1:$C$2000,3,FALSE)*(M99+O99)/2)&gt;3.75,3.75,VLOOKUP(Q99,MogulsDD!$A$1:$C$2000,3,FALSE)*(M99+O99)/2)+IF((VLOOKUP(R99,MogulsDD!$A$1:$C$2000,3,FALSE)*(N99+P99)/2)&gt;3.75,3.75,VLOOKUP(R99,MogulsDD!$A$1:$C$2000,3,FALSE)*(N99+P99)/2)+IF((18-12*S99/$J$5)&gt;7.5,7.5,IF((18-12*S99/$J$5)&lt;0,0,(18-12*S99/$J$5)))</f>
        <v>0</v>
      </c>
      <c r="U99" s="43"/>
      <c r="V99" s="43"/>
      <c r="W99" s="43"/>
      <c r="X99" s="43"/>
      <c r="Y99" s="43"/>
      <c r="Z99" s="43"/>
      <c r="AA99" s="43"/>
      <c r="AB99" s="43"/>
      <c r="AC99" s="43"/>
      <c r="AD99" s="43"/>
    </row>
    <row r="100" spans="1:30" ht="12.75" hidden="1" customHeight="1">
      <c r="A100" s="56">
        <f t="shared" si="2"/>
        <v>7</v>
      </c>
      <c r="B100" s="110"/>
      <c r="C100" s="58"/>
      <c r="D100" s="58"/>
      <c r="E100" s="58"/>
      <c r="F100" s="58"/>
      <c r="G100" s="58"/>
      <c r="H100" s="58"/>
      <c r="I100" s="60"/>
      <c r="J100" s="111"/>
      <c r="K100" s="81"/>
      <c r="L100" s="81"/>
      <c r="M100" s="82"/>
      <c r="N100" s="82"/>
      <c r="O100" s="78"/>
      <c r="P100" s="78"/>
      <c r="Q100" s="78" t="s">
        <v>1965</v>
      </c>
      <c r="R100" s="78" t="s">
        <v>1966</v>
      </c>
      <c r="S100" s="62">
        <v>9999</v>
      </c>
      <c r="T100" s="58">
        <f>(J100+K100+L100)+IF((VLOOKUP(Q100,MogulsDD!$A$1:$C$2000,3,FALSE)*(M100+O100)/2)&gt;3.75,3.75,VLOOKUP(Q100,MogulsDD!$A$1:$C$2000,3,FALSE)*(M100+O100)/2)+IF((VLOOKUP(R100,MogulsDD!$A$1:$C$2000,3,FALSE)*(N100+P100)/2)&gt;3.75,3.75,VLOOKUP(R100,MogulsDD!$A$1:$C$2000,3,FALSE)*(N100+P100)/2)+IF((18-12*S100/$J$5)&gt;7.5,7.5,IF((18-12*S100/$J$5)&lt;0,0,(18-12*S100/$J$5)))</f>
        <v>0</v>
      </c>
      <c r="U100" s="43"/>
      <c r="V100" s="43"/>
      <c r="W100" s="43"/>
      <c r="X100" s="43"/>
      <c r="Y100" s="43"/>
      <c r="Z100" s="43"/>
      <c r="AA100" s="43"/>
      <c r="AB100" s="43"/>
      <c r="AC100" s="43"/>
      <c r="AD100" s="43"/>
    </row>
    <row r="101" spans="1:30" ht="12.75" hidden="1" customHeight="1">
      <c r="A101" s="56">
        <f t="shared" si="2"/>
        <v>7</v>
      </c>
      <c r="B101" s="110"/>
      <c r="C101" s="58"/>
      <c r="D101" s="58"/>
      <c r="E101" s="58"/>
      <c r="F101" s="58"/>
      <c r="G101" s="58"/>
      <c r="H101" s="58"/>
      <c r="I101" s="60"/>
      <c r="J101" s="111"/>
      <c r="K101" s="81"/>
      <c r="L101" s="81"/>
      <c r="M101" s="82"/>
      <c r="N101" s="82"/>
      <c r="O101" s="78"/>
      <c r="P101" s="78"/>
      <c r="Q101" s="78" t="s">
        <v>1967</v>
      </c>
      <c r="R101" s="78" t="s">
        <v>1968</v>
      </c>
      <c r="S101" s="62">
        <v>9999</v>
      </c>
      <c r="T101" s="58">
        <f>(J101+K101+L101)+IF((VLOOKUP(Q101,MogulsDD!$A$1:$C$2000,3,FALSE)*(M101+O101)/2)&gt;3.75,3.75,VLOOKUP(Q101,MogulsDD!$A$1:$C$2000,3,FALSE)*(M101+O101)/2)+IF((VLOOKUP(R101,MogulsDD!$A$1:$C$2000,3,FALSE)*(N101+P101)/2)&gt;3.75,3.75,VLOOKUP(R101,MogulsDD!$A$1:$C$2000,3,FALSE)*(N101+P101)/2)+IF((18-12*S101/$J$5)&gt;7.5,7.5,IF((18-12*S101/$J$5)&lt;0,0,(18-12*S101/$J$5)))</f>
        <v>0</v>
      </c>
      <c r="U101" s="43"/>
      <c r="V101" s="43"/>
      <c r="W101" s="43"/>
      <c r="X101" s="43"/>
      <c r="Y101" s="43"/>
      <c r="Z101" s="43"/>
      <c r="AA101" s="43"/>
      <c r="AB101" s="43"/>
      <c r="AC101" s="43"/>
      <c r="AD101" s="43"/>
    </row>
    <row r="102" spans="1:30" ht="12.75" hidden="1" customHeight="1">
      <c r="A102" s="56">
        <f t="shared" si="2"/>
        <v>7</v>
      </c>
      <c r="B102" s="110"/>
      <c r="C102" s="58"/>
      <c r="D102" s="58"/>
      <c r="E102" s="58"/>
      <c r="F102" s="58"/>
      <c r="G102" s="58"/>
      <c r="H102" s="58"/>
      <c r="I102" s="60"/>
      <c r="J102" s="111"/>
      <c r="K102" s="81"/>
      <c r="L102" s="81"/>
      <c r="M102" s="82"/>
      <c r="N102" s="82"/>
      <c r="O102" s="78"/>
      <c r="P102" s="78"/>
      <c r="Q102" s="78" t="s">
        <v>1969</v>
      </c>
      <c r="R102" s="78" t="s">
        <v>1970</v>
      </c>
      <c r="S102" s="62">
        <v>9999</v>
      </c>
      <c r="T102" s="58">
        <f>(J102+K102+L102)+IF((VLOOKUP(Q102,MogulsDD!$A$1:$C$2000,3,FALSE)*(M102+O102)/2)&gt;3.75,3.75,VLOOKUP(Q102,MogulsDD!$A$1:$C$2000,3,FALSE)*(M102+O102)/2)+IF((VLOOKUP(R102,MogulsDD!$A$1:$C$2000,3,FALSE)*(N102+P102)/2)&gt;3.75,3.75,VLOOKUP(R102,MogulsDD!$A$1:$C$2000,3,FALSE)*(N102+P102)/2)+IF((18-12*S102/$J$5)&gt;7.5,7.5,IF((18-12*S102/$J$5)&lt;0,0,(18-12*S102/$J$5)))</f>
        <v>0</v>
      </c>
      <c r="U102" s="43"/>
      <c r="V102" s="43"/>
      <c r="W102" s="43"/>
      <c r="X102" s="43"/>
      <c r="Y102" s="43"/>
      <c r="Z102" s="43"/>
      <c r="AA102" s="43"/>
      <c r="AB102" s="43"/>
      <c r="AC102" s="43"/>
      <c r="AD102" s="43"/>
    </row>
    <row r="103" spans="1:30" ht="12.75" hidden="1" customHeight="1">
      <c r="A103" s="56">
        <f t="shared" si="2"/>
        <v>7</v>
      </c>
      <c r="B103" s="110"/>
      <c r="C103" s="58"/>
      <c r="D103" s="58"/>
      <c r="E103" s="58"/>
      <c r="F103" s="58"/>
      <c r="G103" s="58"/>
      <c r="H103" s="58"/>
      <c r="I103" s="60"/>
      <c r="J103" s="111"/>
      <c r="K103" s="81"/>
      <c r="L103" s="81"/>
      <c r="M103" s="82"/>
      <c r="N103" s="82"/>
      <c r="O103" s="78"/>
      <c r="P103" s="78"/>
      <c r="Q103" s="78" t="s">
        <v>1971</v>
      </c>
      <c r="R103" s="78" t="s">
        <v>1972</v>
      </c>
      <c r="S103" s="62">
        <v>9999</v>
      </c>
      <c r="T103" s="58">
        <f>(J103+K103+L103)+IF((VLOOKUP(Q103,MogulsDD!$A$1:$C$2000,3,FALSE)*(M103+O103)/2)&gt;3.75,3.75,VLOOKUP(Q103,MogulsDD!$A$1:$C$2000,3,FALSE)*(M103+O103)/2)+IF((VLOOKUP(R103,MogulsDD!$A$1:$C$2000,3,FALSE)*(N103+P103)/2)&gt;3.75,3.75,VLOOKUP(R103,MogulsDD!$A$1:$C$2000,3,FALSE)*(N103+P103)/2)+IF((18-12*S103/$J$5)&gt;7.5,7.5,IF((18-12*S103/$J$5)&lt;0,0,(18-12*S103/$J$5)))</f>
        <v>0</v>
      </c>
      <c r="U103" s="43"/>
      <c r="V103" s="43"/>
      <c r="W103" s="43"/>
      <c r="X103" s="43"/>
      <c r="Y103" s="43"/>
      <c r="Z103" s="43"/>
      <c r="AA103" s="43"/>
      <c r="AB103" s="43"/>
      <c r="AC103" s="43"/>
      <c r="AD103" s="43"/>
    </row>
    <row r="104" spans="1:30" ht="12.75" hidden="1" customHeight="1">
      <c r="A104" s="56">
        <f t="shared" si="2"/>
        <v>7</v>
      </c>
      <c r="B104" s="110"/>
      <c r="C104" s="58"/>
      <c r="D104" s="58"/>
      <c r="E104" s="58"/>
      <c r="F104" s="58"/>
      <c r="G104" s="58"/>
      <c r="H104" s="58"/>
      <c r="I104" s="60"/>
      <c r="J104" s="111"/>
      <c r="K104" s="81"/>
      <c r="L104" s="81"/>
      <c r="M104" s="82"/>
      <c r="N104" s="82"/>
      <c r="O104" s="78"/>
      <c r="P104" s="78"/>
      <c r="Q104" s="78" t="s">
        <v>1973</v>
      </c>
      <c r="R104" s="78" t="s">
        <v>1974</v>
      </c>
      <c r="S104" s="62">
        <v>9999</v>
      </c>
      <c r="T104" s="58">
        <f>(J104+K104+L104)+IF((VLOOKUP(Q104,MogulsDD!$A$1:$C$2000,3,FALSE)*(M104+O104)/2)&gt;3.75,3.75,VLOOKUP(Q104,MogulsDD!$A$1:$C$2000,3,FALSE)*(M104+O104)/2)+IF((VLOOKUP(R104,MogulsDD!$A$1:$C$2000,3,FALSE)*(N104+P104)/2)&gt;3.75,3.75,VLOOKUP(R104,MogulsDD!$A$1:$C$2000,3,FALSE)*(N104+P104)/2)+IF((18-12*S104/$J$5)&gt;7.5,7.5,IF((18-12*S104/$J$5)&lt;0,0,(18-12*S104/$J$5)))</f>
        <v>0</v>
      </c>
      <c r="U104" s="43"/>
      <c r="V104" s="43"/>
      <c r="W104" s="43"/>
      <c r="X104" s="43"/>
      <c r="Y104" s="43"/>
      <c r="Z104" s="43"/>
      <c r="AA104" s="43"/>
      <c r="AB104" s="43"/>
      <c r="AC104" s="43"/>
      <c r="AD104" s="43"/>
    </row>
    <row r="105" spans="1:30" ht="12.75" hidden="1" customHeight="1">
      <c r="A105" s="56">
        <f t="shared" ref="A105:A140" si="3">RANK(T105,$T$41:$T$140,0)</f>
        <v>7</v>
      </c>
      <c r="B105" s="110"/>
      <c r="C105" s="58"/>
      <c r="D105" s="58"/>
      <c r="E105" s="58"/>
      <c r="F105" s="58"/>
      <c r="G105" s="58"/>
      <c r="H105" s="58"/>
      <c r="I105" s="60"/>
      <c r="J105" s="111"/>
      <c r="K105" s="81"/>
      <c r="L105" s="81"/>
      <c r="M105" s="82"/>
      <c r="N105" s="82"/>
      <c r="O105" s="78"/>
      <c r="P105" s="78"/>
      <c r="Q105" s="78" t="s">
        <v>1975</v>
      </c>
      <c r="R105" s="78" t="s">
        <v>1976</v>
      </c>
      <c r="S105" s="62">
        <v>9999</v>
      </c>
      <c r="T105" s="58">
        <f>(J105+K105+L105)+IF((VLOOKUP(Q105,MogulsDD!$A$1:$C$2000,3,FALSE)*(M105+O105)/2)&gt;3.75,3.75,VLOOKUP(Q105,MogulsDD!$A$1:$C$2000,3,FALSE)*(M105+O105)/2)+IF((VLOOKUP(R105,MogulsDD!$A$1:$C$2000,3,FALSE)*(N105+P105)/2)&gt;3.75,3.75,VLOOKUP(R105,MogulsDD!$A$1:$C$2000,3,FALSE)*(N105+P105)/2)+IF((18-12*S105/$J$5)&gt;7.5,7.5,IF((18-12*S105/$J$5)&lt;0,0,(18-12*S105/$J$5)))</f>
        <v>0</v>
      </c>
      <c r="U105" s="43"/>
      <c r="V105" s="43"/>
      <c r="W105" s="43"/>
      <c r="X105" s="43"/>
      <c r="Y105" s="43"/>
      <c r="Z105" s="43"/>
      <c r="AA105" s="43"/>
      <c r="AB105" s="43"/>
      <c r="AC105" s="43"/>
      <c r="AD105" s="43"/>
    </row>
    <row r="106" spans="1:30" ht="12.75" hidden="1" customHeight="1">
      <c r="A106" s="56">
        <f t="shared" si="3"/>
        <v>7</v>
      </c>
      <c r="B106" s="110"/>
      <c r="C106" s="58"/>
      <c r="D106" s="58"/>
      <c r="E106" s="58"/>
      <c r="F106" s="58"/>
      <c r="G106" s="58"/>
      <c r="H106" s="58"/>
      <c r="I106" s="60"/>
      <c r="J106" s="111"/>
      <c r="K106" s="81"/>
      <c r="L106" s="81"/>
      <c r="M106" s="82"/>
      <c r="N106" s="82"/>
      <c r="O106" s="78"/>
      <c r="P106" s="78"/>
      <c r="Q106" s="78" t="s">
        <v>1977</v>
      </c>
      <c r="R106" s="78" t="s">
        <v>1978</v>
      </c>
      <c r="S106" s="62">
        <v>9999</v>
      </c>
      <c r="T106" s="58">
        <f>(J106+K106+L106)+IF((VLOOKUP(Q106,MogulsDD!$A$1:$C$2000,3,FALSE)*(M106+O106)/2)&gt;3.75,3.75,VLOOKUP(Q106,MogulsDD!$A$1:$C$2000,3,FALSE)*(M106+O106)/2)+IF((VLOOKUP(R106,MogulsDD!$A$1:$C$2000,3,FALSE)*(N106+P106)/2)&gt;3.75,3.75,VLOOKUP(R106,MogulsDD!$A$1:$C$2000,3,FALSE)*(N106+P106)/2)+IF((18-12*S106/$J$5)&gt;7.5,7.5,IF((18-12*S106/$J$5)&lt;0,0,(18-12*S106/$J$5)))</f>
        <v>0</v>
      </c>
      <c r="U106" s="43"/>
      <c r="V106" s="43"/>
      <c r="W106" s="43"/>
      <c r="X106" s="43"/>
      <c r="Y106" s="43"/>
      <c r="Z106" s="43"/>
      <c r="AA106" s="43"/>
      <c r="AB106" s="43"/>
      <c r="AC106" s="43"/>
      <c r="AD106" s="43"/>
    </row>
    <row r="107" spans="1:30" ht="12.75" hidden="1" customHeight="1">
      <c r="A107" s="56">
        <f t="shared" si="3"/>
        <v>7</v>
      </c>
      <c r="B107" s="110"/>
      <c r="C107" s="58"/>
      <c r="D107" s="58"/>
      <c r="E107" s="58"/>
      <c r="F107" s="58"/>
      <c r="G107" s="58"/>
      <c r="H107" s="58"/>
      <c r="I107" s="60"/>
      <c r="J107" s="111"/>
      <c r="K107" s="81"/>
      <c r="L107" s="81"/>
      <c r="M107" s="82"/>
      <c r="N107" s="82"/>
      <c r="O107" s="78"/>
      <c r="P107" s="78"/>
      <c r="Q107" s="78" t="s">
        <v>1979</v>
      </c>
      <c r="R107" s="78" t="s">
        <v>1980</v>
      </c>
      <c r="S107" s="62">
        <v>9999</v>
      </c>
      <c r="T107" s="58">
        <f>(J107+K107+L107)+IF((VLOOKUP(Q107,MogulsDD!$A$1:$C$2000,3,FALSE)*(M107+O107)/2)&gt;3.75,3.75,VLOOKUP(Q107,MogulsDD!$A$1:$C$2000,3,FALSE)*(M107+O107)/2)+IF((VLOOKUP(R107,MogulsDD!$A$1:$C$2000,3,FALSE)*(N107+P107)/2)&gt;3.75,3.75,VLOOKUP(R107,MogulsDD!$A$1:$C$2000,3,FALSE)*(N107+P107)/2)+IF((18-12*S107/$J$5)&gt;7.5,7.5,IF((18-12*S107/$J$5)&lt;0,0,(18-12*S107/$J$5)))</f>
        <v>0</v>
      </c>
      <c r="U107" s="43"/>
      <c r="V107" s="43"/>
      <c r="W107" s="43"/>
      <c r="X107" s="43"/>
      <c r="Y107" s="43"/>
      <c r="Z107" s="43"/>
      <c r="AA107" s="43"/>
      <c r="AB107" s="43"/>
      <c r="AC107" s="43"/>
      <c r="AD107" s="43"/>
    </row>
    <row r="108" spans="1:30" ht="12.75" hidden="1" customHeight="1">
      <c r="A108" s="56">
        <f t="shared" si="3"/>
        <v>7</v>
      </c>
      <c r="B108" s="110"/>
      <c r="C108" s="58"/>
      <c r="D108" s="58"/>
      <c r="E108" s="58"/>
      <c r="F108" s="58"/>
      <c r="G108" s="58"/>
      <c r="H108" s="58"/>
      <c r="I108" s="60"/>
      <c r="J108" s="111"/>
      <c r="K108" s="81"/>
      <c r="L108" s="81"/>
      <c r="M108" s="82"/>
      <c r="N108" s="82"/>
      <c r="O108" s="78"/>
      <c r="P108" s="78"/>
      <c r="Q108" s="78" t="s">
        <v>1981</v>
      </c>
      <c r="R108" s="78" t="s">
        <v>1982</v>
      </c>
      <c r="S108" s="62">
        <v>9999</v>
      </c>
      <c r="T108" s="58">
        <f>(J108+K108+L108)+IF((VLOOKUP(Q108,MogulsDD!$A$1:$C$2000,3,FALSE)*(M108+O108)/2)&gt;3.75,3.75,VLOOKUP(Q108,MogulsDD!$A$1:$C$2000,3,FALSE)*(M108+O108)/2)+IF((VLOOKUP(R108,MogulsDD!$A$1:$C$2000,3,FALSE)*(N108+P108)/2)&gt;3.75,3.75,VLOOKUP(R108,MogulsDD!$A$1:$C$2000,3,FALSE)*(N108+P108)/2)+IF((18-12*S108/$J$5)&gt;7.5,7.5,IF((18-12*S108/$J$5)&lt;0,0,(18-12*S108/$J$5)))</f>
        <v>0</v>
      </c>
      <c r="U108" s="43"/>
      <c r="V108" s="43"/>
      <c r="W108" s="43"/>
      <c r="X108" s="43"/>
      <c r="Y108" s="43"/>
      <c r="Z108" s="43"/>
      <c r="AA108" s="43"/>
      <c r="AB108" s="43"/>
      <c r="AC108" s="43"/>
      <c r="AD108" s="43"/>
    </row>
    <row r="109" spans="1:30" ht="12.75" hidden="1" customHeight="1">
      <c r="A109" s="56">
        <f t="shared" si="3"/>
        <v>7</v>
      </c>
      <c r="B109" s="110"/>
      <c r="C109" s="58"/>
      <c r="D109" s="58"/>
      <c r="E109" s="58"/>
      <c r="F109" s="58"/>
      <c r="G109" s="58"/>
      <c r="H109" s="58"/>
      <c r="I109" s="60"/>
      <c r="J109" s="111"/>
      <c r="K109" s="81"/>
      <c r="L109" s="81"/>
      <c r="M109" s="82"/>
      <c r="N109" s="82"/>
      <c r="O109" s="78"/>
      <c r="P109" s="78"/>
      <c r="Q109" s="78" t="s">
        <v>1983</v>
      </c>
      <c r="R109" s="78" t="s">
        <v>1984</v>
      </c>
      <c r="S109" s="62">
        <v>9999</v>
      </c>
      <c r="T109" s="58">
        <f>(J109+K109+L109)+IF((VLOOKUP(Q109,MogulsDD!$A$1:$C$2000,3,FALSE)*(M109+O109)/2)&gt;3.75,3.75,VLOOKUP(Q109,MogulsDD!$A$1:$C$2000,3,FALSE)*(M109+O109)/2)+IF((VLOOKUP(R109,MogulsDD!$A$1:$C$2000,3,FALSE)*(N109+P109)/2)&gt;3.75,3.75,VLOOKUP(R109,MogulsDD!$A$1:$C$2000,3,FALSE)*(N109+P109)/2)+IF((18-12*S109/$J$5)&gt;7.5,7.5,IF((18-12*S109/$J$5)&lt;0,0,(18-12*S109/$J$5)))</f>
        <v>0</v>
      </c>
      <c r="U109" s="43"/>
      <c r="V109" s="43"/>
      <c r="W109" s="43"/>
      <c r="X109" s="43"/>
      <c r="Y109" s="43"/>
      <c r="Z109" s="43"/>
      <c r="AA109" s="43"/>
      <c r="AB109" s="43"/>
      <c r="AC109" s="43"/>
      <c r="AD109" s="43"/>
    </row>
    <row r="110" spans="1:30" ht="12.75" hidden="1" customHeight="1">
      <c r="A110" s="56">
        <f t="shared" si="3"/>
        <v>7</v>
      </c>
      <c r="B110" s="115"/>
      <c r="C110" s="116"/>
      <c r="D110" s="116"/>
      <c r="E110" s="116"/>
      <c r="F110" s="116"/>
      <c r="G110" s="116"/>
      <c r="H110" s="116"/>
      <c r="I110" s="117"/>
      <c r="J110" s="111"/>
      <c r="K110" s="81"/>
      <c r="L110" s="81"/>
      <c r="M110" s="82"/>
      <c r="N110" s="82"/>
      <c r="O110" s="78"/>
      <c r="P110" s="78"/>
      <c r="Q110" s="78" t="s">
        <v>1985</v>
      </c>
      <c r="R110" s="78" t="s">
        <v>1986</v>
      </c>
      <c r="S110" s="62">
        <v>9999</v>
      </c>
      <c r="T110" s="58">
        <f>(J110+K110+L110)+IF((VLOOKUP(Q110,MogulsDD!$A$1:$C$2000,3,FALSE)*(M110+O110)/2)&gt;3.75,3.75,VLOOKUP(Q110,MogulsDD!$A$1:$C$2000,3,FALSE)*(M110+O110)/2)+IF((VLOOKUP(R110,MogulsDD!$A$1:$C$2000,3,FALSE)*(N110+P110)/2)&gt;3.75,3.75,VLOOKUP(R110,MogulsDD!$A$1:$C$2000,3,FALSE)*(N110+P110)/2)+IF((18-12*S110/$J$5)&gt;7.5,7.5,IF((18-12*S110/$J$5)&lt;0,0,(18-12*S110/$J$5)))</f>
        <v>0</v>
      </c>
      <c r="U110" s="43"/>
      <c r="V110" s="43"/>
      <c r="W110" s="43"/>
      <c r="X110" s="43"/>
      <c r="Y110" s="43"/>
      <c r="Z110" s="43"/>
      <c r="AA110" s="43"/>
      <c r="AB110" s="43"/>
      <c r="AC110" s="43"/>
      <c r="AD110" s="43"/>
    </row>
    <row r="111" spans="1:30" ht="12.75" hidden="1" customHeight="1">
      <c r="A111" s="56">
        <f t="shared" si="3"/>
        <v>7</v>
      </c>
      <c r="B111" s="115"/>
      <c r="C111" s="116"/>
      <c r="D111" s="116"/>
      <c r="E111" s="116"/>
      <c r="F111" s="116"/>
      <c r="G111" s="116"/>
      <c r="H111" s="116"/>
      <c r="I111" s="117"/>
      <c r="J111" s="111"/>
      <c r="K111" s="81"/>
      <c r="L111" s="81"/>
      <c r="M111" s="82"/>
      <c r="N111" s="82"/>
      <c r="O111" s="78"/>
      <c r="P111" s="78"/>
      <c r="Q111" s="78" t="s">
        <v>1987</v>
      </c>
      <c r="R111" s="78" t="s">
        <v>1988</v>
      </c>
      <c r="S111" s="62">
        <v>9999</v>
      </c>
      <c r="T111" s="58">
        <f>(J111+K111+L111)+IF((VLOOKUP(Q111,MogulsDD!$A$1:$C$2000,3,FALSE)*(M111+O111)/2)&gt;3.75,3.75,VLOOKUP(Q111,MogulsDD!$A$1:$C$2000,3,FALSE)*(M111+O111)/2)+IF((VLOOKUP(R111,MogulsDD!$A$1:$C$2000,3,FALSE)*(N111+P111)/2)&gt;3.75,3.75,VLOOKUP(R111,MogulsDD!$A$1:$C$2000,3,FALSE)*(N111+P111)/2)+IF((18-12*S111/$J$5)&gt;7.5,7.5,IF((18-12*S111/$J$5)&lt;0,0,(18-12*S111/$J$5)))</f>
        <v>0</v>
      </c>
      <c r="U111" s="43"/>
      <c r="V111" s="43"/>
      <c r="W111" s="43"/>
      <c r="X111" s="43"/>
      <c r="Y111" s="43"/>
      <c r="Z111" s="43"/>
      <c r="AA111" s="43"/>
      <c r="AB111" s="43"/>
      <c r="AC111" s="43"/>
      <c r="AD111" s="43"/>
    </row>
    <row r="112" spans="1:30" ht="12.75" hidden="1" customHeight="1">
      <c r="A112" s="56">
        <f t="shared" si="3"/>
        <v>7</v>
      </c>
      <c r="B112" s="110"/>
      <c r="C112" s="58"/>
      <c r="D112" s="58"/>
      <c r="E112" s="58"/>
      <c r="F112" s="58"/>
      <c r="G112" s="58"/>
      <c r="H112" s="58"/>
      <c r="I112" s="60"/>
      <c r="J112" s="111"/>
      <c r="K112" s="81"/>
      <c r="L112" s="81"/>
      <c r="M112" s="82"/>
      <c r="N112" s="82"/>
      <c r="O112" s="78"/>
      <c r="P112" s="78"/>
      <c r="Q112" s="78" t="s">
        <v>1989</v>
      </c>
      <c r="R112" s="78" t="s">
        <v>1990</v>
      </c>
      <c r="S112" s="62">
        <v>9999</v>
      </c>
      <c r="T112" s="58">
        <f>(J112+K112+L112)+IF((VLOOKUP(Q112,MogulsDD!$A$1:$C$2000,3,FALSE)*(M112+O112)/2)&gt;3.75,3.75,VLOOKUP(Q112,MogulsDD!$A$1:$C$2000,3,FALSE)*(M112+O112)/2)+IF((VLOOKUP(R112,MogulsDD!$A$1:$C$2000,3,FALSE)*(N112+P112)/2)&gt;3.75,3.75,VLOOKUP(R112,MogulsDD!$A$1:$C$2000,3,FALSE)*(N112+P112)/2)+IF((18-12*S112/$J$5)&gt;7.5,7.5,IF((18-12*S112/$J$5)&lt;0,0,(18-12*S112/$J$5)))</f>
        <v>0</v>
      </c>
      <c r="U112" s="43"/>
      <c r="V112" s="43"/>
      <c r="W112" s="43"/>
      <c r="X112" s="43"/>
      <c r="Y112" s="43"/>
      <c r="Z112" s="43"/>
      <c r="AA112" s="43"/>
      <c r="AB112" s="43"/>
      <c r="AC112" s="43"/>
      <c r="AD112" s="43"/>
    </row>
    <row r="113" spans="1:30" ht="12.75" hidden="1" customHeight="1">
      <c r="A113" s="56">
        <f t="shared" si="3"/>
        <v>7</v>
      </c>
      <c r="B113" s="110"/>
      <c r="C113" s="58"/>
      <c r="D113" s="58"/>
      <c r="E113" s="58"/>
      <c r="F113" s="58"/>
      <c r="G113" s="58"/>
      <c r="H113" s="58"/>
      <c r="I113" s="60"/>
      <c r="J113" s="111"/>
      <c r="K113" s="81"/>
      <c r="L113" s="81"/>
      <c r="M113" s="82"/>
      <c r="N113" s="82"/>
      <c r="O113" s="78"/>
      <c r="P113" s="78"/>
      <c r="Q113" s="78" t="s">
        <v>1991</v>
      </c>
      <c r="R113" s="78" t="s">
        <v>1992</v>
      </c>
      <c r="S113" s="62">
        <v>9999</v>
      </c>
      <c r="T113" s="58">
        <f>(J113+K113+L113)+IF((VLOOKUP(Q113,MogulsDD!$A$1:$C$2000,3,FALSE)*(M113+O113)/2)&gt;3.75,3.75,VLOOKUP(Q113,MogulsDD!$A$1:$C$2000,3,FALSE)*(M113+O113)/2)+IF((VLOOKUP(R113,MogulsDD!$A$1:$C$2000,3,FALSE)*(N113+P113)/2)&gt;3.75,3.75,VLOOKUP(R113,MogulsDD!$A$1:$C$2000,3,FALSE)*(N113+P113)/2)+IF((18-12*S113/$J$5)&gt;7.5,7.5,IF((18-12*S113/$J$5)&lt;0,0,(18-12*S113/$J$5)))</f>
        <v>0</v>
      </c>
      <c r="U113" s="43"/>
      <c r="V113" s="43"/>
      <c r="W113" s="43"/>
      <c r="X113" s="43"/>
      <c r="Y113" s="43"/>
      <c r="Z113" s="43"/>
      <c r="AA113" s="43"/>
      <c r="AB113" s="43"/>
      <c r="AC113" s="43"/>
      <c r="AD113" s="43"/>
    </row>
    <row r="114" spans="1:30" ht="12.75" hidden="1" customHeight="1">
      <c r="A114" s="56">
        <f t="shared" si="3"/>
        <v>7</v>
      </c>
      <c r="B114" s="110"/>
      <c r="C114" s="58"/>
      <c r="D114" s="58"/>
      <c r="E114" s="58"/>
      <c r="F114" s="58"/>
      <c r="G114" s="58"/>
      <c r="H114" s="58"/>
      <c r="I114" s="60"/>
      <c r="J114" s="111"/>
      <c r="K114" s="81"/>
      <c r="L114" s="81"/>
      <c r="M114" s="82"/>
      <c r="N114" s="82"/>
      <c r="O114" s="78"/>
      <c r="P114" s="78"/>
      <c r="Q114" s="78" t="s">
        <v>1993</v>
      </c>
      <c r="R114" s="78" t="s">
        <v>1994</v>
      </c>
      <c r="S114" s="62">
        <v>9999</v>
      </c>
      <c r="T114" s="58">
        <f>(J114+K114+L114)+IF((VLOOKUP(Q114,MogulsDD!$A$1:$C$2000,3,FALSE)*(M114+O114)/2)&gt;3.75,3.75,VLOOKUP(Q114,MogulsDD!$A$1:$C$2000,3,FALSE)*(M114+O114)/2)+IF((VLOOKUP(R114,MogulsDD!$A$1:$C$2000,3,FALSE)*(N114+P114)/2)&gt;3.75,3.75,VLOOKUP(R114,MogulsDD!$A$1:$C$2000,3,FALSE)*(N114+P114)/2)+IF((18-12*S114/$J$5)&gt;7.5,7.5,IF((18-12*S114/$J$5)&lt;0,0,(18-12*S114/$J$5)))</f>
        <v>0</v>
      </c>
      <c r="U114" s="43"/>
      <c r="V114" s="43"/>
      <c r="W114" s="43"/>
      <c r="X114" s="43"/>
      <c r="Y114" s="43"/>
      <c r="Z114" s="43"/>
      <c r="AA114" s="43"/>
      <c r="AB114" s="43"/>
      <c r="AC114" s="43"/>
      <c r="AD114" s="43"/>
    </row>
    <row r="115" spans="1:30" ht="12.75" hidden="1" customHeight="1">
      <c r="A115" s="56">
        <f t="shared" si="3"/>
        <v>7</v>
      </c>
      <c r="B115" s="110"/>
      <c r="C115" s="58"/>
      <c r="D115" s="58"/>
      <c r="E115" s="58"/>
      <c r="F115" s="58"/>
      <c r="G115" s="58"/>
      <c r="H115" s="58"/>
      <c r="I115" s="60"/>
      <c r="J115" s="111"/>
      <c r="K115" s="81"/>
      <c r="L115" s="81"/>
      <c r="M115" s="82"/>
      <c r="N115" s="82"/>
      <c r="O115" s="78"/>
      <c r="P115" s="78"/>
      <c r="Q115" s="78" t="s">
        <v>1995</v>
      </c>
      <c r="R115" s="78" t="s">
        <v>1996</v>
      </c>
      <c r="S115" s="62">
        <v>9999</v>
      </c>
      <c r="T115" s="58">
        <f>(J115+K115+L115)+IF((VLOOKUP(Q115,MogulsDD!$A$1:$C$2000,3,FALSE)*(M115+O115)/2)&gt;3.75,3.75,VLOOKUP(Q115,MogulsDD!$A$1:$C$2000,3,FALSE)*(M115+O115)/2)+IF((VLOOKUP(R115,MogulsDD!$A$1:$C$2000,3,FALSE)*(N115+P115)/2)&gt;3.75,3.75,VLOOKUP(R115,MogulsDD!$A$1:$C$2000,3,FALSE)*(N115+P115)/2)+IF((18-12*S115/$J$5)&gt;7.5,7.5,IF((18-12*S115/$J$5)&lt;0,0,(18-12*S115/$J$5)))</f>
        <v>0</v>
      </c>
      <c r="U115" s="43"/>
      <c r="V115" s="43"/>
      <c r="W115" s="43"/>
      <c r="X115" s="43"/>
      <c r="Y115" s="43"/>
      <c r="Z115" s="43"/>
      <c r="AA115" s="43"/>
      <c r="AB115" s="43"/>
      <c r="AC115" s="43"/>
      <c r="AD115" s="43"/>
    </row>
    <row r="116" spans="1:30" ht="12.75" hidden="1" customHeight="1">
      <c r="A116" s="56">
        <f t="shared" si="3"/>
        <v>7</v>
      </c>
      <c r="B116" s="110"/>
      <c r="C116" s="58"/>
      <c r="D116" s="58"/>
      <c r="E116" s="58"/>
      <c r="F116" s="58"/>
      <c r="G116" s="58"/>
      <c r="H116" s="58"/>
      <c r="I116" s="60"/>
      <c r="J116" s="111"/>
      <c r="K116" s="81"/>
      <c r="L116" s="81"/>
      <c r="M116" s="82"/>
      <c r="N116" s="82"/>
      <c r="O116" s="78"/>
      <c r="P116" s="78"/>
      <c r="Q116" s="78" t="s">
        <v>1997</v>
      </c>
      <c r="R116" s="78" t="s">
        <v>1998</v>
      </c>
      <c r="S116" s="62">
        <v>9999</v>
      </c>
      <c r="T116" s="58">
        <f>(J116+K116+L116)+IF((VLOOKUP(Q116,MogulsDD!$A$1:$C$2000,3,FALSE)*(M116+O116)/2)&gt;3.75,3.75,VLOOKUP(Q116,MogulsDD!$A$1:$C$2000,3,FALSE)*(M116+O116)/2)+IF((VLOOKUP(R116,MogulsDD!$A$1:$C$2000,3,FALSE)*(N116+P116)/2)&gt;3.75,3.75,VLOOKUP(R116,MogulsDD!$A$1:$C$2000,3,FALSE)*(N116+P116)/2)+IF((18-12*S116/$J$5)&gt;7.5,7.5,IF((18-12*S116/$J$5)&lt;0,0,(18-12*S116/$J$5)))</f>
        <v>0</v>
      </c>
      <c r="U116" s="43"/>
      <c r="V116" s="43"/>
      <c r="W116" s="43"/>
      <c r="X116" s="43"/>
      <c r="Y116" s="43"/>
      <c r="Z116" s="43"/>
      <c r="AA116" s="43"/>
      <c r="AB116" s="43"/>
      <c r="AC116" s="43"/>
      <c r="AD116" s="43"/>
    </row>
    <row r="117" spans="1:30" ht="12.75" hidden="1" customHeight="1">
      <c r="A117" s="56">
        <f t="shared" si="3"/>
        <v>7</v>
      </c>
      <c r="B117" s="110"/>
      <c r="C117" s="58"/>
      <c r="D117" s="58"/>
      <c r="E117" s="58"/>
      <c r="F117" s="58"/>
      <c r="G117" s="58"/>
      <c r="H117" s="58"/>
      <c r="I117" s="60"/>
      <c r="J117" s="111"/>
      <c r="K117" s="81"/>
      <c r="L117" s="81"/>
      <c r="M117" s="82"/>
      <c r="N117" s="82"/>
      <c r="O117" s="78"/>
      <c r="P117" s="78"/>
      <c r="Q117" s="78" t="s">
        <v>1999</v>
      </c>
      <c r="R117" s="78" t="s">
        <v>2000</v>
      </c>
      <c r="S117" s="62">
        <v>9999</v>
      </c>
      <c r="T117" s="58">
        <f>(J117+K117+L117)+IF((VLOOKUP(Q117,MogulsDD!$A$1:$C$2000,3,FALSE)*(M117+O117)/2)&gt;3.75,3.75,VLOOKUP(Q117,MogulsDD!$A$1:$C$2000,3,FALSE)*(M117+O117)/2)+IF((VLOOKUP(R117,MogulsDD!$A$1:$C$2000,3,FALSE)*(N117+P117)/2)&gt;3.75,3.75,VLOOKUP(R117,MogulsDD!$A$1:$C$2000,3,FALSE)*(N117+P117)/2)+IF((18-12*S117/$J$5)&gt;7.5,7.5,IF((18-12*S117/$J$5)&lt;0,0,(18-12*S117/$J$5)))</f>
        <v>0</v>
      </c>
      <c r="U117" s="43"/>
      <c r="V117" s="43"/>
      <c r="W117" s="43"/>
      <c r="X117" s="43"/>
      <c r="Y117" s="43"/>
      <c r="Z117" s="43"/>
      <c r="AA117" s="43"/>
      <c r="AB117" s="43"/>
      <c r="AC117" s="43"/>
      <c r="AD117" s="43"/>
    </row>
    <row r="118" spans="1:30" ht="12.75" hidden="1" customHeight="1">
      <c r="A118" s="56">
        <f t="shared" si="3"/>
        <v>7</v>
      </c>
      <c r="B118" s="110"/>
      <c r="C118" s="58"/>
      <c r="D118" s="58"/>
      <c r="E118" s="58"/>
      <c r="F118" s="58"/>
      <c r="G118" s="58"/>
      <c r="H118" s="58"/>
      <c r="I118" s="60"/>
      <c r="J118" s="111"/>
      <c r="K118" s="81"/>
      <c r="L118" s="81"/>
      <c r="M118" s="82"/>
      <c r="N118" s="82"/>
      <c r="O118" s="78"/>
      <c r="P118" s="78"/>
      <c r="Q118" s="78" t="s">
        <v>2001</v>
      </c>
      <c r="R118" s="78" t="s">
        <v>2002</v>
      </c>
      <c r="S118" s="62">
        <v>9999</v>
      </c>
      <c r="T118" s="58">
        <f>(J118+K118+L118)+IF((VLOOKUP(Q118,MogulsDD!$A$1:$C$2000,3,FALSE)*(M118+O118)/2)&gt;3.75,3.75,VLOOKUP(Q118,MogulsDD!$A$1:$C$2000,3,FALSE)*(M118+O118)/2)+IF((VLOOKUP(R118,MogulsDD!$A$1:$C$2000,3,FALSE)*(N118+P118)/2)&gt;3.75,3.75,VLOOKUP(R118,MogulsDD!$A$1:$C$2000,3,FALSE)*(N118+P118)/2)+IF((18-12*S118/$J$5)&gt;7.5,7.5,IF((18-12*S118/$J$5)&lt;0,0,(18-12*S118/$J$5)))</f>
        <v>0</v>
      </c>
      <c r="U118" s="43"/>
      <c r="V118" s="43"/>
      <c r="W118" s="43"/>
      <c r="X118" s="43"/>
      <c r="Y118" s="43"/>
      <c r="Z118" s="43"/>
      <c r="AA118" s="43"/>
      <c r="AB118" s="43"/>
      <c r="AC118" s="43"/>
      <c r="AD118" s="43"/>
    </row>
    <row r="119" spans="1:30" ht="12.75" hidden="1" customHeight="1">
      <c r="A119" s="56">
        <f t="shared" si="3"/>
        <v>7</v>
      </c>
      <c r="B119" s="110"/>
      <c r="C119" s="58"/>
      <c r="D119" s="58"/>
      <c r="E119" s="58"/>
      <c r="F119" s="58"/>
      <c r="G119" s="58"/>
      <c r="H119" s="58"/>
      <c r="I119" s="60"/>
      <c r="J119" s="111"/>
      <c r="K119" s="81"/>
      <c r="L119" s="81"/>
      <c r="M119" s="82"/>
      <c r="N119" s="82"/>
      <c r="O119" s="78"/>
      <c r="P119" s="78"/>
      <c r="Q119" s="78" t="s">
        <v>2003</v>
      </c>
      <c r="R119" s="78" t="s">
        <v>2004</v>
      </c>
      <c r="S119" s="62">
        <v>9999</v>
      </c>
      <c r="T119" s="58">
        <f>(J119+K119+L119)+IF((VLOOKUP(Q119,MogulsDD!$A$1:$C$2000,3,FALSE)*(M119+O119)/2)&gt;3.75,3.75,VLOOKUP(Q119,MogulsDD!$A$1:$C$2000,3,FALSE)*(M119+O119)/2)+IF((VLOOKUP(R119,MogulsDD!$A$1:$C$2000,3,FALSE)*(N119+P119)/2)&gt;3.75,3.75,VLOOKUP(R119,MogulsDD!$A$1:$C$2000,3,FALSE)*(N119+P119)/2)+IF((18-12*S119/$J$5)&gt;7.5,7.5,IF((18-12*S119/$J$5)&lt;0,0,(18-12*S119/$J$5)))</f>
        <v>0</v>
      </c>
      <c r="U119" s="43"/>
      <c r="V119" s="43"/>
      <c r="W119" s="43"/>
      <c r="X119" s="43"/>
      <c r="Y119" s="43"/>
      <c r="Z119" s="43"/>
      <c r="AA119" s="43"/>
      <c r="AB119" s="43"/>
      <c r="AC119" s="43"/>
      <c r="AD119" s="43"/>
    </row>
    <row r="120" spans="1:30" ht="12.75" hidden="1" customHeight="1">
      <c r="A120" s="56">
        <f t="shared" si="3"/>
        <v>7</v>
      </c>
      <c r="B120" s="110"/>
      <c r="C120" s="58"/>
      <c r="D120" s="58"/>
      <c r="E120" s="58"/>
      <c r="F120" s="58"/>
      <c r="G120" s="58"/>
      <c r="H120" s="58"/>
      <c r="I120" s="60"/>
      <c r="J120" s="111"/>
      <c r="K120" s="81"/>
      <c r="L120" s="81"/>
      <c r="M120" s="82"/>
      <c r="N120" s="82"/>
      <c r="O120" s="78"/>
      <c r="P120" s="78"/>
      <c r="Q120" s="78" t="s">
        <v>2005</v>
      </c>
      <c r="R120" s="78" t="s">
        <v>2006</v>
      </c>
      <c r="S120" s="62">
        <v>9999</v>
      </c>
      <c r="T120" s="58">
        <f>(J120+K120+L120)+IF((VLOOKUP(Q120,MogulsDD!$A$1:$C$2000,3,FALSE)*(M120+O120)/2)&gt;3.75,3.75,VLOOKUP(Q120,MogulsDD!$A$1:$C$2000,3,FALSE)*(M120+O120)/2)+IF((VLOOKUP(R120,MogulsDD!$A$1:$C$2000,3,FALSE)*(N120+P120)/2)&gt;3.75,3.75,VLOOKUP(R120,MogulsDD!$A$1:$C$2000,3,FALSE)*(N120+P120)/2)+IF((18-12*S120/$J$5)&gt;7.5,7.5,IF((18-12*S120/$J$5)&lt;0,0,(18-12*S120/$J$5)))</f>
        <v>0</v>
      </c>
      <c r="U120" s="43"/>
      <c r="V120" s="43"/>
      <c r="W120" s="43"/>
      <c r="X120" s="43"/>
      <c r="Y120" s="43"/>
      <c r="Z120" s="43"/>
      <c r="AA120" s="43"/>
      <c r="AB120" s="43"/>
      <c r="AC120" s="43"/>
      <c r="AD120" s="43"/>
    </row>
    <row r="121" spans="1:30" ht="12.75" hidden="1" customHeight="1">
      <c r="A121" s="56">
        <f t="shared" si="3"/>
        <v>7</v>
      </c>
      <c r="B121" s="110"/>
      <c r="C121" s="58"/>
      <c r="D121" s="58"/>
      <c r="E121" s="58"/>
      <c r="F121" s="58"/>
      <c r="G121" s="58"/>
      <c r="H121" s="58"/>
      <c r="I121" s="60"/>
      <c r="J121" s="111"/>
      <c r="K121" s="81"/>
      <c r="L121" s="81"/>
      <c r="M121" s="82"/>
      <c r="N121" s="82"/>
      <c r="O121" s="78"/>
      <c r="P121" s="78"/>
      <c r="Q121" s="78" t="s">
        <v>2007</v>
      </c>
      <c r="R121" s="78" t="s">
        <v>2008</v>
      </c>
      <c r="S121" s="62">
        <v>9999</v>
      </c>
      <c r="T121" s="58">
        <f>(J121+K121+L121)+IF((VLOOKUP(Q121,MogulsDD!$A$1:$C$2000,3,FALSE)*(M121+O121)/2)&gt;3.75,3.75,VLOOKUP(Q121,MogulsDD!$A$1:$C$2000,3,FALSE)*(M121+O121)/2)+IF((VLOOKUP(R121,MogulsDD!$A$1:$C$2000,3,FALSE)*(N121+P121)/2)&gt;3.75,3.75,VLOOKUP(R121,MogulsDD!$A$1:$C$2000,3,FALSE)*(N121+P121)/2)+IF((18-12*S121/$J$5)&gt;7.5,7.5,IF((18-12*S121/$J$5)&lt;0,0,(18-12*S121/$J$5)))</f>
        <v>0</v>
      </c>
      <c r="U121" s="43"/>
      <c r="V121" s="43"/>
      <c r="W121" s="43"/>
      <c r="X121" s="43"/>
      <c r="Y121" s="43"/>
      <c r="Z121" s="43"/>
      <c r="AA121" s="43"/>
      <c r="AB121" s="43"/>
      <c r="AC121" s="43"/>
      <c r="AD121" s="43"/>
    </row>
    <row r="122" spans="1:30" ht="12.75" hidden="1" customHeight="1">
      <c r="A122" s="56">
        <f t="shared" si="3"/>
        <v>7</v>
      </c>
      <c r="B122" s="110"/>
      <c r="C122" s="58"/>
      <c r="D122" s="58"/>
      <c r="E122" s="58"/>
      <c r="F122" s="58"/>
      <c r="G122" s="58"/>
      <c r="H122" s="58"/>
      <c r="I122" s="60"/>
      <c r="J122" s="111"/>
      <c r="K122" s="81"/>
      <c r="L122" s="81"/>
      <c r="M122" s="82"/>
      <c r="N122" s="82"/>
      <c r="O122" s="78"/>
      <c r="P122" s="78"/>
      <c r="Q122" s="78" t="s">
        <v>2009</v>
      </c>
      <c r="R122" s="78" t="s">
        <v>2010</v>
      </c>
      <c r="S122" s="62">
        <v>9999</v>
      </c>
      <c r="T122" s="58">
        <f>(J122+K122+L122)+IF((VLOOKUP(Q122,MogulsDD!$A$1:$C$2000,3,FALSE)*(M122+O122)/2)&gt;3.75,3.75,VLOOKUP(Q122,MogulsDD!$A$1:$C$2000,3,FALSE)*(M122+O122)/2)+IF((VLOOKUP(R122,MogulsDD!$A$1:$C$2000,3,FALSE)*(N122+P122)/2)&gt;3.75,3.75,VLOOKUP(R122,MogulsDD!$A$1:$C$2000,3,FALSE)*(N122+P122)/2)+IF((18-12*S122/$J$5)&gt;7.5,7.5,IF((18-12*S122/$J$5)&lt;0,0,(18-12*S122/$J$5)))</f>
        <v>0</v>
      </c>
      <c r="U122" s="43"/>
      <c r="V122" s="43"/>
      <c r="W122" s="43"/>
      <c r="X122" s="43"/>
      <c r="Y122" s="43"/>
      <c r="Z122" s="43"/>
      <c r="AA122" s="43"/>
      <c r="AB122" s="43"/>
      <c r="AC122" s="43"/>
      <c r="AD122" s="43"/>
    </row>
    <row r="123" spans="1:30" ht="12.75" hidden="1" customHeight="1">
      <c r="A123" s="56">
        <f t="shared" si="3"/>
        <v>7</v>
      </c>
      <c r="B123" s="110"/>
      <c r="C123" s="58"/>
      <c r="D123" s="58"/>
      <c r="E123" s="58"/>
      <c r="F123" s="58"/>
      <c r="G123" s="58"/>
      <c r="H123" s="58"/>
      <c r="I123" s="60"/>
      <c r="J123" s="111"/>
      <c r="K123" s="81"/>
      <c r="L123" s="81"/>
      <c r="M123" s="82"/>
      <c r="N123" s="82"/>
      <c r="O123" s="78"/>
      <c r="P123" s="78"/>
      <c r="Q123" s="78" t="s">
        <v>2011</v>
      </c>
      <c r="R123" s="78" t="s">
        <v>2012</v>
      </c>
      <c r="S123" s="62">
        <v>9999</v>
      </c>
      <c r="T123" s="58">
        <f>(J123+K123+L123)+IF((VLOOKUP(Q123,MogulsDD!$A$1:$C$2000,3,FALSE)*(M123+O123)/2)&gt;3.75,3.75,VLOOKUP(Q123,MogulsDD!$A$1:$C$2000,3,FALSE)*(M123+O123)/2)+IF((VLOOKUP(R123,MogulsDD!$A$1:$C$2000,3,FALSE)*(N123+P123)/2)&gt;3.75,3.75,VLOOKUP(R123,MogulsDD!$A$1:$C$2000,3,FALSE)*(N123+P123)/2)+IF((18-12*S123/$J$5)&gt;7.5,7.5,IF((18-12*S123/$J$5)&lt;0,0,(18-12*S123/$J$5)))</f>
        <v>0</v>
      </c>
      <c r="U123" s="43"/>
      <c r="V123" s="43"/>
      <c r="W123" s="43"/>
      <c r="X123" s="43"/>
      <c r="Y123" s="43"/>
      <c r="Z123" s="43"/>
      <c r="AA123" s="43"/>
      <c r="AB123" s="43"/>
      <c r="AC123" s="43"/>
      <c r="AD123" s="43"/>
    </row>
    <row r="124" spans="1:30" ht="12.75" hidden="1" customHeight="1">
      <c r="A124" s="56">
        <f t="shared" si="3"/>
        <v>7</v>
      </c>
      <c r="B124" s="110"/>
      <c r="C124" s="58"/>
      <c r="D124" s="58"/>
      <c r="E124" s="58"/>
      <c r="F124" s="58"/>
      <c r="G124" s="58"/>
      <c r="H124" s="58"/>
      <c r="I124" s="60"/>
      <c r="J124" s="111"/>
      <c r="K124" s="81"/>
      <c r="L124" s="81"/>
      <c r="M124" s="82"/>
      <c r="N124" s="82"/>
      <c r="O124" s="78"/>
      <c r="P124" s="78"/>
      <c r="Q124" s="78" t="s">
        <v>2013</v>
      </c>
      <c r="R124" s="78" t="s">
        <v>2014</v>
      </c>
      <c r="S124" s="62">
        <v>9999</v>
      </c>
      <c r="T124" s="58">
        <f>(J124+K124+L124)+IF((VLOOKUP(Q124,MogulsDD!$A$1:$C$2000,3,FALSE)*(M124+O124)/2)&gt;3.75,3.75,VLOOKUP(Q124,MogulsDD!$A$1:$C$2000,3,FALSE)*(M124+O124)/2)+IF((VLOOKUP(R124,MogulsDD!$A$1:$C$2000,3,FALSE)*(N124+P124)/2)&gt;3.75,3.75,VLOOKUP(R124,MogulsDD!$A$1:$C$2000,3,FALSE)*(N124+P124)/2)+IF((18-12*S124/$J$5)&gt;7.5,7.5,IF((18-12*S124/$J$5)&lt;0,0,(18-12*S124/$J$5)))</f>
        <v>0</v>
      </c>
      <c r="U124" s="43"/>
      <c r="V124" s="43"/>
      <c r="W124" s="43"/>
      <c r="X124" s="43"/>
      <c r="Y124" s="43"/>
      <c r="Z124" s="43"/>
      <c r="AA124" s="43"/>
      <c r="AB124" s="43"/>
      <c r="AC124" s="43"/>
      <c r="AD124" s="43"/>
    </row>
    <row r="125" spans="1:30" ht="12.75" hidden="1" customHeight="1">
      <c r="A125" s="56">
        <f t="shared" si="3"/>
        <v>7</v>
      </c>
      <c r="B125" s="110"/>
      <c r="C125" s="58"/>
      <c r="D125" s="58"/>
      <c r="E125" s="58"/>
      <c r="F125" s="58"/>
      <c r="G125" s="58"/>
      <c r="H125" s="58"/>
      <c r="I125" s="60"/>
      <c r="J125" s="111"/>
      <c r="K125" s="81"/>
      <c r="L125" s="81"/>
      <c r="M125" s="82"/>
      <c r="N125" s="82"/>
      <c r="O125" s="78"/>
      <c r="P125" s="78"/>
      <c r="Q125" s="78" t="s">
        <v>2015</v>
      </c>
      <c r="R125" s="78" t="s">
        <v>2016</v>
      </c>
      <c r="S125" s="62">
        <v>9999</v>
      </c>
      <c r="T125" s="58">
        <f>(J125+K125+L125)+IF((VLOOKUP(Q125,MogulsDD!$A$1:$C$2000,3,FALSE)*(M125+O125)/2)&gt;3.75,3.75,VLOOKUP(Q125,MogulsDD!$A$1:$C$2000,3,FALSE)*(M125+O125)/2)+IF((VLOOKUP(R125,MogulsDD!$A$1:$C$2000,3,FALSE)*(N125+P125)/2)&gt;3.75,3.75,VLOOKUP(R125,MogulsDD!$A$1:$C$2000,3,FALSE)*(N125+P125)/2)+IF((18-12*S125/$J$5)&gt;7.5,7.5,IF((18-12*S125/$J$5)&lt;0,0,(18-12*S125/$J$5)))</f>
        <v>0</v>
      </c>
      <c r="U125" s="43"/>
      <c r="V125" s="43"/>
      <c r="W125" s="43"/>
      <c r="X125" s="43"/>
      <c r="Y125" s="43"/>
      <c r="Z125" s="43"/>
      <c r="AA125" s="43"/>
      <c r="AB125" s="43"/>
      <c r="AC125" s="43"/>
      <c r="AD125" s="43"/>
    </row>
    <row r="126" spans="1:30" ht="12.75" hidden="1" customHeight="1">
      <c r="A126" s="56">
        <f t="shared" si="3"/>
        <v>7</v>
      </c>
      <c r="B126" s="110"/>
      <c r="C126" s="58"/>
      <c r="D126" s="58"/>
      <c r="E126" s="58"/>
      <c r="F126" s="58"/>
      <c r="G126" s="58"/>
      <c r="H126" s="58"/>
      <c r="I126" s="60"/>
      <c r="J126" s="111"/>
      <c r="K126" s="81"/>
      <c r="L126" s="81"/>
      <c r="M126" s="82"/>
      <c r="N126" s="82"/>
      <c r="O126" s="78"/>
      <c r="P126" s="78"/>
      <c r="Q126" s="78" t="s">
        <v>2017</v>
      </c>
      <c r="R126" s="78" t="s">
        <v>2018</v>
      </c>
      <c r="S126" s="62">
        <v>9999</v>
      </c>
      <c r="T126" s="58">
        <f>(J126+K126+L126)+IF((VLOOKUP(Q126,MogulsDD!$A$1:$C$2000,3,FALSE)*(M126+O126)/2)&gt;3.75,3.75,VLOOKUP(Q126,MogulsDD!$A$1:$C$2000,3,FALSE)*(M126+O126)/2)+IF((VLOOKUP(R126,MogulsDD!$A$1:$C$2000,3,FALSE)*(N126+P126)/2)&gt;3.75,3.75,VLOOKUP(R126,MogulsDD!$A$1:$C$2000,3,FALSE)*(N126+P126)/2)+IF((18-12*S126/$J$5)&gt;7.5,7.5,IF((18-12*S126/$J$5)&lt;0,0,(18-12*S126/$J$5)))</f>
        <v>0</v>
      </c>
      <c r="U126" s="43"/>
      <c r="V126" s="43"/>
      <c r="W126" s="43"/>
      <c r="X126" s="43"/>
      <c r="Y126" s="43"/>
      <c r="Z126" s="43"/>
      <c r="AA126" s="43"/>
      <c r="AB126" s="43"/>
      <c r="AC126" s="43"/>
      <c r="AD126" s="43"/>
    </row>
    <row r="127" spans="1:30" ht="12.75" hidden="1" customHeight="1">
      <c r="A127" s="56">
        <f t="shared" si="3"/>
        <v>7</v>
      </c>
      <c r="B127" s="110"/>
      <c r="C127" s="58"/>
      <c r="D127" s="58"/>
      <c r="E127" s="58"/>
      <c r="F127" s="58"/>
      <c r="G127" s="58"/>
      <c r="H127" s="58"/>
      <c r="I127" s="60"/>
      <c r="J127" s="111"/>
      <c r="K127" s="81"/>
      <c r="L127" s="81"/>
      <c r="M127" s="82"/>
      <c r="N127" s="82"/>
      <c r="O127" s="78"/>
      <c r="P127" s="78"/>
      <c r="Q127" s="78" t="s">
        <v>2019</v>
      </c>
      <c r="R127" s="78" t="s">
        <v>2020</v>
      </c>
      <c r="S127" s="62">
        <v>9999</v>
      </c>
      <c r="T127" s="58">
        <f>(J127+K127+L127)+IF((VLOOKUP(Q127,MogulsDD!$A$1:$C$2000,3,FALSE)*(M127+O127)/2)&gt;3.75,3.75,VLOOKUP(Q127,MogulsDD!$A$1:$C$2000,3,FALSE)*(M127+O127)/2)+IF((VLOOKUP(R127,MogulsDD!$A$1:$C$2000,3,FALSE)*(N127+P127)/2)&gt;3.75,3.75,VLOOKUP(R127,MogulsDD!$A$1:$C$2000,3,FALSE)*(N127+P127)/2)+IF((18-12*S127/$J$5)&gt;7.5,7.5,IF((18-12*S127/$J$5)&lt;0,0,(18-12*S127/$J$5)))</f>
        <v>0</v>
      </c>
      <c r="U127" s="43"/>
      <c r="V127" s="43"/>
      <c r="W127" s="43"/>
      <c r="X127" s="43"/>
      <c r="Y127" s="43"/>
      <c r="Z127" s="43"/>
      <c r="AA127" s="43"/>
      <c r="AB127" s="43"/>
      <c r="AC127" s="43"/>
      <c r="AD127" s="43"/>
    </row>
    <row r="128" spans="1:30" ht="12.75" hidden="1" customHeight="1">
      <c r="A128" s="56">
        <f t="shared" si="3"/>
        <v>7</v>
      </c>
      <c r="B128" s="110"/>
      <c r="C128" s="58"/>
      <c r="D128" s="58"/>
      <c r="E128" s="58"/>
      <c r="F128" s="58"/>
      <c r="G128" s="58"/>
      <c r="H128" s="58"/>
      <c r="I128" s="60"/>
      <c r="J128" s="111"/>
      <c r="K128" s="81"/>
      <c r="L128" s="81"/>
      <c r="M128" s="82"/>
      <c r="N128" s="82"/>
      <c r="O128" s="78"/>
      <c r="P128" s="78"/>
      <c r="Q128" s="78" t="s">
        <v>2021</v>
      </c>
      <c r="R128" s="78" t="s">
        <v>2022</v>
      </c>
      <c r="S128" s="62">
        <v>9999</v>
      </c>
      <c r="T128" s="58">
        <f>(J128+K128+L128)+IF((VLOOKUP(Q128,MogulsDD!$A$1:$C$2000,3,FALSE)*(M128+O128)/2)&gt;3.75,3.75,VLOOKUP(Q128,MogulsDD!$A$1:$C$2000,3,FALSE)*(M128+O128)/2)+IF((VLOOKUP(R128,MogulsDD!$A$1:$C$2000,3,FALSE)*(N128+P128)/2)&gt;3.75,3.75,VLOOKUP(R128,MogulsDD!$A$1:$C$2000,3,FALSE)*(N128+P128)/2)+IF((18-12*S128/$J$5)&gt;7.5,7.5,IF((18-12*S128/$J$5)&lt;0,0,(18-12*S128/$J$5)))</f>
        <v>0</v>
      </c>
      <c r="U128" s="43"/>
      <c r="V128" s="43"/>
      <c r="W128" s="43"/>
      <c r="X128" s="43"/>
      <c r="Y128" s="43"/>
      <c r="Z128" s="43"/>
      <c r="AA128" s="43"/>
      <c r="AB128" s="43"/>
      <c r="AC128" s="43"/>
      <c r="AD128" s="43"/>
    </row>
    <row r="129" spans="1:30" ht="12.75" hidden="1" customHeight="1">
      <c r="A129" s="56">
        <f t="shared" si="3"/>
        <v>7</v>
      </c>
      <c r="B129" s="110"/>
      <c r="C129" s="58"/>
      <c r="D129" s="58"/>
      <c r="E129" s="58"/>
      <c r="F129" s="58"/>
      <c r="G129" s="58"/>
      <c r="H129" s="58"/>
      <c r="I129" s="60"/>
      <c r="J129" s="111"/>
      <c r="K129" s="81"/>
      <c r="L129" s="81"/>
      <c r="M129" s="82"/>
      <c r="N129" s="82"/>
      <c r="O129" s="78"/>
      <c r="P129" s="78"/>
      <c r="Q129" s="78" t="s">
        <v>2023</v>
      </c>
      <c r="R129" s="78" t="s">
        <v>2024</v>
      </c>
      <c r="S129" s="62">
        <v>9999</v>
      </c>
      <c r="T129" s="58">
        <f>(J129+K129+L129)+IF((VLOOKUP(Q129,MogulsDD!$A$1:$C$2000,3,FALSE)*(M129+O129)/2)&gt;3.75,3.75,VLOOKUP(Q129,MogulsDD!$A$1:$C$2000,3,FALSE)*(M129+O129)/2)+IF((VLOOKUP(R129,MogulsDD!$A$1:$C$2000,3,FALSE)*(N129+P129)/2)&gt;3.75,3.75,VLOOKUP(R129,MogulsDD!$A$1:$C$2000,3,FALSE)*(N129+P129)/2)+IF((18-12*S129/$J$5)&gt;7.5,7.5,IF((18-12*S129/$J$5)&lt;0,0,(18-12*S129/$J$5)))</f>
        <v>0</v>
      </c>
      <c r="U129" s="43"/>
      <c r="V129" s="43"/>
      <c r="W129" s="43"/>
      <c r="X129" s="43"/>
      <c r="Y129" s="43"/>
      <c r="Z129" s="43"/>
      <c r="AA129" s="43"/>
      <c r="AB129" s="43"/>
      <c r="AC129" s="43"/>
      <c r="AD129" s="43"/>
    </row>
    <row r="130" spans="1:30" ht="12.75" hidden="1" customHeight="1">
      <c r="A130" s="56">
        <f t="shared" si="3"/>
        <v>7</v>
      </c>
      <c r="B130" s="110"/>
      <c r="C130" s="58"/>
      <c r="D130" s="58"/>
      <c r="E130" s="58"/>
      <c r="F130" s="58"/>
      <c r="G130" s="58"/>
      <c r="H130" s="58"/>
      <c r="I130" s="60"/>
      <c r="J130" s="111"/>
      <c r="K130" s="81"/>
      <c r="L130" s="81"/>
      <c r="M130" s="82"/>
      <c r="N130" s="82"/>
      <c r="O130" s="78"/>
      <c r="P130" s="78"/>
      <c r="Q130" s="78" t="s">
        <v>2025</v>
      </c>
      <c r="R130" s="78" t="s">
        <v>2026</v>
      </c>
      <c r="S130" s="62">
        <v>9999</v>
      </c>
      <c r="T130" s="58">
        <f>(J130+K130+L130)+IF((VLOOKUP(Q130,MogulsDD!$A$1:$C$2000,3,FALSE)*(M130+O130)/2)&gt;3.75,3.75,VLOOKUP(Q130,MogulsDD!$A$1:$C$2000,3,FALSE)*(M130+O130)/2)+IF((VLOOKUP(R130,MogulsDD!$A$1:$C$2000,3,FALSE)*(N130+P130)/2)&gt;3.75,3.75,VLOOKUP(R130,MogulsDD!$A$1:$C$2000,3,FALSE)*(N130+P130)/2)+IF((18-12*S130/$J$5)&gt;7.5,7.5,IF((18-12*S130/$J$5)&lt;0,0,(18-12*S130/$J$5)))</f>
        <v>0</v>
      </c>
      <c r="U130" s="43"/>
      <c r="V130" s="43"/>
      <c r="W130" s="43"/>
      <c r="X130" s="43"/>
      <c r="Y130" s="43"/>
      <c r="Z130" s="43"/>
      <c r="AA130" s="43"/>
      <c r="AB130" s="43"/>
      <c r="AC130" s="43"/>
      <c r="AD130" s="43"/>
    </row>
    <row r="131" spans="1:30" ht="12.75" hidden="1" customHeight="1">
      <c r="A131" s="56">
        <f t="shared" si="3"/>
        <v>7</v>
      </c>
      <c r="B131" s="110"/>
      <c r="C131" s="58"/>
      <c r="D131" s="58"/>
      <c r="E131" s="58"/>
      <c r="F131" s="58"/>
      <c r="G131" s="58"/>
      <c r="H131" s="58"/>
      <c r="I131" s="60"/>
      <c r="J131" s="111"/>
      <c r="K131" s="81"/>
      <c r="L131" s="81"/>
      <c r="M131" s="82"/>
      <c r="N131" s="82"/>
      <c r="O131" s="78"/>
      <c r="P131" s="78"/>
      <c r="Q131" s="78" t="s">
        <v>2027</v>
      </c>
      <c r="R131" s="78" t="s">
        <v>2028</v>
      </c>
      <c r="S131" s="62">
        <v>9999</v>
      </c>
      <c r="T131" s="58">
        <f>(J131+K131+L131)+IF((VLOOKUP(Q131,MogulsDD!$A$1:$C$2000,3,FALSE)*(M131+O131)/2)&gt;3.75,3.75,VLOOKUP(Q131,MogulsDD!$A$1:$C$2000,3,FALSE)*(M131+O131)/2)+IF((VLOOKUP(R131,MogulsDD!$A$1:$C$2000,3,FALSE)*(N131+P131)/2)&gt;3.75,3.75,VLOOKUP(R131,MogulsDD!$A$1:$C$2000,3,FALSE)*(N131+P131)/2)+IF((18-12*S131/$J$5)&gt;7.5,7.5,IF((18-12*S131/$J$5)&lt;0,0,(18-12*S131/$J$5)))</f>
        <v>0</v>
      </c>
      <c r="U131" s="43"/>
      <c r="V131" s="43"/>
      <c r="W131" s="43"/>
      <c r="X131" s="43"/>
      <c r="Y131" s="43"/>
      <c r="Z131" s="43"/>
      <c r="AA131" s="43"/>
      <c r="AB131" s="43"/>
      <c r="AC131" s="43"/>
      <c r="AD131" s="43"/>
    </row>
    <row r="132" spans="1:30" ht="12.75" hidden="1" customHeight="1">
      <c r="A132" s="56">
        <f t="shared" si="3"/>
        <v>7</v>
      </c>
      <c r="B132" s="110"/>
      <c r="C132" s="58"/>
      <c r="D132" s="58"/>
      <c r="E132" s="58"/>
      <c r="F132" s="58"/>
      <c r="G132" s="58"/>
      <c r="H132" s="58"/>
      <c r="I132" s="60"/>
      <c r="J132" s="111"/>
      <c r="K132" s="81"/>
      <c r="L132" s="81"/>
      <c r="M132" s="82"/>
      <c r="N132" s="82"/>
      <c r="O132" s="78"/>
      <c r="P132" s="78"/>
      <c r="Q132" s="78" t="s">
        <v>2029</v>
      </c>
      <c r="R132" s="78" t="s">
        <v>2030</v>
      </c>
      <c r="S132" s="62">
        <v>9999</v>
      </c>
      <c r="T132" s="58">
        <f>(J132+K132+L132)+IF((VLOOKUP(Q132,MogulsDD!$A$1:$C$2000,3,FALSE)*(M132+O132)/2)&gt;3.75,3.75,VLOOKUP(Q132,MogulsDD!$A$1:$C$2000,3,FALSE)*(M132+O132)/2)+IF((VLOOKUP(R132,MogulsDD!$A$1:$C$2000,3,FALSE)*(N132+P132)/2)&gt;3.75,3.75,VLOOKUP(R132,MogulsDD!$A$1:$C$2000,3,FALSE)*(N132+P132)/2)+IF((18-12*S132/$J$5)&gt;7.5,7.5,IF((18-12*S132/$J$5)&lt;0,0,(18-12*S132/$J$5)))</f>
        <v>0</v>
      </c>
      <c r="U132" s="43"/>
      <c r="V132" s="43"/>
      <c r="W132" s="43"/>
      <c r="X132" s="43"/>
      <c r="Y132" s="43"/>
      <c r="Z132" s="43"/>
      <c r="AA132" s="43"/>
      <c r="AB132" s="43"/>
      <c r="AC132" s="43"/>
      <c r="AD132" s="43"/>
    </row>
    <row r="133" spans="1:30" ht="12.75" hidden="1" customHeight="1">
      <c r="A133" s="56">
        <f t="shared" si="3"/>
        <v>7</v>
      </c>
      <c r="B133" s="110"/>
      <c r="C133" s="58"/>
      <c r="D133" s="58"/>
      <c r="E133" s="58"/>
      <c r="F133" s="58"/>
      <c r="G133" s="58"/>
      <c r="H133" s="58"/>
      <c r="I133" s="60"/>
      <c r="J133" s="111"/>
      <c r="K133" s="81"/>
      <c r="L133" s="81"/>
      <c r="M133" s="82"/>
      <c r="N133" s="82"/>
      <c r="O133" s="78"/>
      <c r="P133" s="78"/>
      <c r="Q133" s="78" t="s">
        <v>2031</v>
      </c>
      <c r="R133" s="78" t="s">
        <v>2032</v>
      </c>
      <c r="S133" s="62">
        <v>9999</v>
      </c>
      <c r="T133" s="58">
        <f>(J133+K133+L133)+IF((VLOOKUP(Q133,MogulsDD!$A$1:$C$2000,3,FALSE)*(M133+O133)/2)&gt;3.75,3.75,VLOOKUP(Q133,MogulsDD!$A$1:$C$2000,3,FALSE)*(M133+O133)/2)+IF((VLOOKUP(R133,MogulsDD!$A$1:$C$2000,3,FALSE)*(N133+P133)/2)&gt;3.75,3.75,VLOOKUP(R133,MogulsDD!$A$1:$C$2000,3,FALSE)*(N133+P133)/2)+IF((18-12*S133/$J$5)&gt;7.5,7.5,IF((18-12*S133/$J$5)&lt;0,0,(18-12*S133/$J$5)))</f>
        <v>0</v>
      </c>
      <c r="U133" s="43"/>
      <c r="V133" s="43"/>
      <c r="W133" s="43"/>
      <c r="X133" s="43"/>
      <c r="Y133" s="43"/>
      <c r="Z133" s="43"/>
      <c r="AA133" s="43"/>
      <c r="AB133" s="43"/>
      <c r="AC133" s="43"/>
      <c r="AD133" s="43"/>
    </row>
    <row r="134" spans="1:30" ht="12.75" hidden="1" customHeight="1">
      <c r="A134" s="56">
        <f t="shared" si="3"/>
        <v>7</v>
      </c>
      <c r="B134" s="110"/>
      <c r="C134" s="58"/>
      <c r="D134" s="58"/>
      <c r="E134" s="58"/>
      <c r="F134" s="58"/>
      <c r="G134" s="58"/>
      <c r="H134" s="58"/>
      <c r="I134" s="60"/>
      <c r="J134" s="111"/>
      <c r="K134" s="81"/>
      <c r="L134" s="81"/>
      <c r="M134" s="82"/>
      <c r="N134" s="82"/>
      <c r="O134" s="78"/>
      <c r="P134" s="78"/>
      <c r="Q134" s="78" t="s">
        <v>2033</v>
      </c>
      <c r="R134" s="78" t="s">
        <v>2034</v>
      </c>
      <c r="S134" s="62">
        <v>9999</v>
      </c>
      <c r="T134" s="58">
        <f>(J134+K134+L134)+IF((VLOOKUP(Q134,MogulsDD!$A$1:$C$2000,3,FALSE)*(M134+O134)/2)&gt;3.75,3.75,VLOOKUP(Q134,MogulsDD!$A$1:$C$2000,3,FALSE)*(M134+O134)/2)+IF((VLOOKUP(R134,MogulsDD!$A$1:$C$2000,3,FALSE)*(N134+P134)/2)&gt;3.75,3.75,VLOOKUP(R134,MogulsDD!$A$1:$C$2000,3,FALSE)*(N134+P134)/2)+IF((18-12*S134/$J$5)&gt;7.5,7.5,IF((18-12*S134/$J$5)&lt;0,0,(18-12*S134/$J$5)))</f>
        <v>0</v>
      </c>
      <c r="U134" s="43"/>
      <c r="V134" s="43"/>
      <c r="W134" s="43"/>
      <c r="X134" s="43"/>
      <c r="Y134" s="43"/>
      <c r="Z134" s="43"/>
      <c r="AA134" s="43"/>
      <c r="AB134" s="43"/>
      <c r="AC134" s="43"/>
      <c r="AD134" s="43"/>
    </row>
    <row r="135" spans="1:30" ht="12.75" hidden="1" customHeight="1">
      <c r="A135" s="56">
        <f t="shared" si="3"/>
        <v>7</v>
      </c>
      <c r="B135" s="110"/>
      <c r="C135" s="58"/>
      <c r="D135" s="58"/>
      <c r="E135" s="58"/>
      <c r="F135" s="58"/>
      <c r="G135" s="58"/>
      <c r="H135" s="58"/>
      <c r="I135" s="60"/>
      <c r="J135" s="111"/>
      <c r="K135" s="81"/>
      <c r="L135" s="81"/>
      <c r="M135" s="82"/>
      <c r="N135" s="82"/>
      <c r="O135" s="78"/>
      <c r="P135" s="78"/>
      <c r="Q135" s="78" t="s">
        <v>2035</v>
      </c>
      <c r="R135" s="78" t="s">
        <v>2036</v>
      </c>
      <c r="S135" s="62">
        <v>9999</v>
      </c>
      <c r="T135" s="58">
        <f>(J135+K135+L135)+IF((VLOOKUP(Q135,MogulsDD!$A$1:$C$2000,3,FALSE)*(M135+O135)/2)&gt;3.75,3.75,VLOOKUP(Q135,MogulsDD!$A$1:$C$2000,3,FALSE)*(M135+O135)/2)+IF((VLOOKUP(R135,MogulsDD!$A$1:$C$2000,3,FALSE)*(N135+P135)/2)&gt;3.75,3.75,VLOOKUP(R135,MogulsDD!$A$1:$C$2000,3,FALSE)*(N135+P135)/2)+IF((18-12*S135/$J$5)&gt;7.5,7.5,IF((18-12*S135/$J$5)&lt;0,0,(18-12*S135/$J$5)))</f>
        <v>0</v>
      </c>
      <c r="U135" s="43"/>
      <c r="V135" s="43"/>
      <c r="W135" s="43"/>
      <c r="X135" s="43"/>
      <c r="Y135" s="43"/>
      <c r="Z135" s="43"/>
      <c r="AA135" s="43"/>
      <c r="AB135" s="43"/>
      <c r="AC135" s="43"/>
      <c r="AD135" s="43"/>
    </row>
    <row r="136" spans="1:30" ht="12.75" hidden="1" customHeight="1">
      <c r="A136" s="56">
        <f t="shared" si="3"/>
        <v>7</v>
      </c>
      <c r="B136" s="110"/>
      <c r="C136" s="58"/>
      <c r="D136" s="58"/>
      <c r="E136" s="58"/>
      <c r="F136" s="58"/>
      <c r="G136" s="58"/>
      <c r="H136" s="58"/>
      <c r="I136" s="60"/>
      <c r="J136" s="111"/>
      <c r="K136" s="81"/>
      <c r="L136" s="81"/>
      <c r="M136" s="82"/>
      <c r="N136" s="82"/>
      <c r="O136" s="78"/>
      <c r="P136" s="78"/>
      <c r="Q136" s="78" t="s">
        <v>2037</v>
      </c>
      <c r="R136" s="78" t="s">
        <v>2038</v>
      </c>
      <c r="S136" s="62">
        <v>9999</v>
      </c>
      <c r="T136" s="58">
        <f>(J136+K136+L136)+IF((VLOOKUP(Q136,MogulsDD!$A$1:$C$2000,3,FALSE)*(M136+O136)/2)&gt;3.75,3.75,VLOOKUP(Q136,MogulsDD!$A$1:$C$2000,3,FALSE)*(M136+O136)/2)+IF((VLOOKUP(R136,MogulsDD!$A$1:$C$2000,3,FALSE)*(N136+P136)/2)&gt;3.75,3.75,VLOOKUP(R136,MogulsDD!$A$1:$C$2000,3,FALSE)*(N136+P136)/2)+IF((18-12*S136/$J$5)&gt;7.5,7.5,IF((18-12*S136/$J$5)&lt;0,0,(18-12*S136/$J$5)))</f>
        <v>0</v>
      </c>
      <c r="U136" s="43"/>
      <c r="V136" s="43"/>
      <c r="W136" s="43"/>
      <c r="X136" s="43"/>
      <c r="Y136" s="43"/>
      <c r="Z136" s="43"/>
      <c r="AA136" s="43"/>
      <c r="AB136" s="43"/>
      <c r="AC136" s="43"/>
      <c r="AD136" s="43"/>
    </row>
    <row r="137" spans="1:30" ht="12.75" hidden="1" customHeight="1">
      <c r="A137" s="56">
        <f t="shared" si="3"/>
        <v>7</v>
      </c>
      <c r="B137" s="110"/>
      <c r="C137" s="58"/>
      <c r="D137" s="58"/>
      <c r="E137" s="58"/>
      <c r="F137" s="58"/>
      <c r="G137" s="58"/>
      <c r="H137" s="58"/>
      <c r="I137" s="60"/>
      <c r="J137" s="111"/>
      <c r="K137" s="81"/>
      <c r="L137" s="81"/>
      <c r="M137" s="82"/>
      <c r="N137" s="82"/>
      <c r="O137" s="78"/>
      <c r="P137" s="78"/>
      <c r="Q137" s="78" t="s">
        <v>2039</v>
      </c>
      <c r="R137" s="78" t="s">
        <v>2040</v>
      </c>
      <c r="S137" s="62">
        <v>9999</v>
      </c>
      <c r="T137" s="58">
        <f>(J137+K137+L137)+IF((VLOOKUP(Q137,MogulsDD!$A$1:$C$2000,3,FALSE)*(M137+O137)/2)&gt;3.75,3.75,VLOOKUP(Q137,MogulsDD!$A$1:$C$2000,3,FALSE)*(M137+O137)/2)+IF((VLOOKUP(R137,MogulsDD!$A$1:$C$2000,3,FALSE)*(N137+P137)/2)&gt;3.75,3.75,VLOOKUP(R137,MogulsDD!$A$1:$C$2000,3,FALSE)*(N137+P137)/2)+IF((18-12*S137/$J$5)&gt;7.5,7.5,IF((18-12*S137/$J$5)&lt;0,0,(18-12*S137/$J$5)))</f>
        <v>0</v>
      </c>
      <c r="U137" s="43"/>
      <c r="V137" s="43"/>
      <c r="W137" s="43"/>
      <c r="X137" s="43"/>
      <c r="Y137" s="43"/>
      <c r="Z137" s="43"/>
      <c r="AA137" s="43"/>
      <c r="AB137" s="43"/>
      <c r="AC137" s="43"/>
      <c r="AD137" s="43"/>
    </row>
    <row r="138" spans="1:30" ht="12.75" hidden="1" customHeight="1">
      <c r="A138" s="56">
        <f t="shared" si="3"/>
        <v>7</v>
      </c>
      <c r="B138" s="110"/>
      <c r="C138" s="58"/>
      <c r="D138" s="58"/>
      <c r="E138" s="58"/>
      <c r="F138" s="58"/>
      <c r="G138" s="58"/>
      <c r="H138" s="58"/>
      <c r="I138" s="60"/>
      <c r="J138" s="111"/>
      <c r="K138" s="81"/>
      <c r="L138" s="81"/>
      <c r="M138" s="82"/>
      <c r="N138" s="82"/>
      <c r="O138" s="78"/>
      <c r="P138" s="78"/>
      <c r="Q138" s="78" t="s">
        <v>2041</v>
      </c>
      <c r="R138" s="78" t="s">
        <v>2042</v>
      </c>
      <c r="S138" s="62">
        <v>9999</v>
      </c>
      <c r="T138" s="58">
        <f>(J138+K138+L138)+IF((VLOOKUP(Q138,MogulsDD!$A$1:$C$2000,3,FALSE)*(M138+O138)/2)&gt;3.75,3.75,VLOOKUP(Q138,MogulsDD!$A$1:$C$2000,3,FALSE)*(M138+O138)/2)+IF((VLOOKUP(R138,MogulsDD!$A$1:$C$2000,3,FALSE)*(N138+P138)/2)&gt;3.75,3.75,VLOOKUP(R138,MogulsDD!$A$1:$C$2000,3,FALSE)*(N138+P138)/2)+IF((18-12*S138/$J$5)&gt;7.5,7.5,IF((18-12*S138/$J$5)&lt;0,0,(18-12*S138/$J$5)))</f>
        <v>0</v>
      </c>
      <c r="U138" s="43"/>
      <c r="V138" s="43"/>
      <c r="W138" s="43"/>
      <c r="X138" s="43"/>
      <c r="Y138" s="43"/>
      <c r="Z138" s="43"/>
      <c r="AA138" s="43"/>
      <c r="AB138" s="43"/>
      <c r="AC138" s="43"/>
      <c r="AD138" s="43"/>
    </row>
    <row r="139" spans="1:30" ht="12.75" hidden="1" customHeight="1">
      <c r="A139" s="56">
        <f t="shared" si="3"/>
        <v>7</v>
      </c>
      <c r="B139" s="110"/>
      <c r="C139" s="58"/>
      <c r="D139" s="58"/>
      <c r="E139" s="58"/>
      <c r="F139" s="58"/>
      <c r="G139" s="58"/>
      <c r="H139" s="58"/>
      <c r="I139" s="60"/>
      <c r="J139" s="111"/>
      <c r="K139" s="81"/>
      <c r="L139" s="81"/>
      <c r="M139" s="82"/>
      <c r="N139" s="82"/>
      <c r="O139" s="78"/>
      <c r="P139" s="78"/>
      <c r="Q139" s="78" t="s">
        <v>2043</v>
      </c>
      <c r="R139" s="78" t="s">
        <v>2044</v>
      </c>
      <c r="S139" s="62">
        <v>9999</v>
      </c>
      <c r="T139" s="58">
        <f>(J139+K139+L139)+IF((VLOOKUP(Q139,MogulsDD!$A$1:$C$2000,3,FALSE)*(M139+O139)/2)&gt;3.75,3.75,VLOOKUP(Q139,MogulsDD!$A$1:$C$2000,3,FALSE)*(M139+O139)/2)+IF((VLOOKUP(R139,MogulsDD!$A$1:$C$2000,3,FALSE)*(N139+P139)/2)&gt;3.75,3.75,VLOOKUP(R139,MogulsDD!$A$1:$C$2000,3,FALSE)*(N139+P139)/2)+IF((18-12*S139/$J$5)&gt;7.5,7.5,IF((18-12*S139/$J$5)&lt;0,0,(18-12*S139/$J$5)))</f>
        <v>0</v>
      </c>
      <c r="U139" s="43"/>
      <c r="V139" s="43"/>
      <c r="W139" s="43"/>
      <c r="X139" s="43"/>
      <c r="Y139" s="43"/>
      <c r="Z139" s="43"/>
      <c r="AA139" s="43"/>
      <c r="AB139" s="43"/>
      <c r="AC139" s="43"/>
      <c r="AD139" s="43"/>
    </row>
    <row r="140" spans="1:30" ht="13.5" hidden="1" customHeight="1">
      <c r="A140" s="56">
        <f t="shared" si="3"/>
        <v>7</v>
      </c>
      <c r="B140" s="118"/>
      <c r="C140" s="86"/>
      <c r="D140" s="86"/>
      <c r="E140" s="86"/>
      <c r="F140" s="86"/>
      <c r="G140" s="86"/>
      <c r="H140" s="86"/>
      <c r="I140" s="87"/>
      <c r="J140" s="119"/>
      <c r="K140" s="89"/>
      <c r="L140" s="89"/>
      <c r="M140" s="90"/>
      <c r="N140" s="90"/>
      <c r="O140" s="120"/>
      <c r="P140" s="120"/>
      <c r="Q140" s="78" t="s">
        <v>2045</v>
      </c>
      <c r="R140" s="78" t="s">
        <v>2046</v>
      </c>
      <c r="S140" s="62">
        <v>9999</v>
      </c>
      <c r="T140" s="58">
        <f>(J140+K140+L140)+IF((VLOOKUP(Q140,MogulsDD!$A$1:$C$2000,3,FALSE)*(M140+O140)/2)&gt;3.75,3.75,VLOOKUP(Q140,MogulsDD!$A$1:$C$2000,3,FALSE)*(M140+O140)/2)+IF((VLOOKUP(R140,MogulsDD!$A$1:$C$2000,3,FALSE)*(N140+P140)/2)&gt;3.75,3.75,VLOOKUP(R140,MogulsDD!$A$1:$C$2000,3,FALSE)*(N140+P140)/2)+IF((18-12*S140/$J$5)&gt;7.5,7.5,IF((18-12*S140/$J$5)&lt;0,0,(18-12*S140/$J$5)))</f>
        <v>0</v>
      </c>
      <c r="U140" s="43"/>
      <c r="V140" s="43"/>
      <c r="W140" s="43"/>
      <c r="X140" s="43"/>
      <c r="Y140" s="43"/>
      <c r="Z140" s="43"/>
      <c r="AA140" s="43"/>
      <c r="AB140" s="43"/>
      <c r="AC140" s="43"/>
      <c r="AD140" s="43"/>
    </row>
    <row r="141" spans="1:30" ht="12.75" hidden="1" customHeight="1">
      <c r="A141" s="2"/>
      <c r="B141" s="2"/>
      <c r="C141" s="2"/>
      <c r="D141" s="2"/>
      <c r="E141" s="2"/>
      <c r="F141" s="2"/>
      <c r="G141" s="2"/>
      <c r="H141" s="2"/>
      <c r="I141" s="2"/>
      <c r="J141" s="2"/>
      <c r="K141" s="2"/>
      <c r="L141" s="2"/>
      <c r="M141" s="2"/>
      <c r="N141" s="2"/>
      <c r="O141" s="2"/>
      <c r="P141" s="2"/>
      <c r="Q141" s="2"/>
      <c r="R141" s="2"/>
      <c r="S141" s="2"/>
      <c r="T141" s="2"/>
      <c r="U141" s="43"/>
      <c r="V141" s="43"/>
      <c r="W141" s="43"/>
      <c r="X141" s="43"/>
      <c r="Y141" s="43"/>
      <c r="Z141" s="43"/>
      <c r="AA141" s="43"/>
      <c r="AB141" s="43"/>
      <c r="AC141" s="43"/>
      <c r="AD141" s="43"/>
    </row>
    <row r="142" spans="1:30" ht="12.75" hidden="1" customHeight="1">
      <c r="A142" s="2"/>
      <c r="B142" s="2"/>
      <c r="C142" s="2"/>
      <c r="D142" s="2"/>
      <c r="E142" s="2"/>
      <c r="F142" s="2"/>
      <c r="G142" s="2"/>
      <c r="H142" s="2"/>
      <c r="I142" s="2"/>
      <c r="J142" s="2"/>
      <c r="K142" s="2"/>
      <c r="L142" s="2"/>
      <c r="M142" s="2"/>
      <c r="N142" s="2"/>
      <c r="O142" s="2"/>
      <c r="P142" s="2"/>
      <c r="Q142" s="2"/>
      <c r="R142" s="2"/>
      <c r="S142" s="2"/>
      <c r="T142" s="2"/>
      <c r="U142" s="43"/>
      <c r="V142" s="43"/>
      <c r="W142" s="43"/>
      <c r="X142" s="43"/>
      <c r="Y142" s="43"/>
      <c r="Z142" s="43"/>
      <c r="AA142" s="43"/>
      <c r="AB142" s="43"/>
      <c r="AC142" s="43"/>
      <c r="AD142" s="43"/>
    </row>
    <row r="143" spans="1:30" ht="12.75" hidden="1" customHeight="1">
      <c r="A143" s="2"/>
      <c r="B143" s="2"/>
      <c r="C143" s="2"/>
      <c r="D143" s="2"/>
      <c r="E143" s="2"/>
      <c r="F143" s="2"/>
      <c r="G143" s="2"/>
      <c r="H143" s="2"/>
      <c r="I143" s="2"/>
      <c r="J143" s="2"/>
      <c r="K143" s="2"/>
      <c r="L143" s="2"/>
      <c r="M143" s="2"/>
      <c r="N143" s="2"/>
      <c r="O143" s="2"/>
      <c r="P143" s="2"/>
      <c r="Q143" s="2"/>
      <c r="R143" s="2"/>
      <c r="S143" s="2"/>
      <c r="T143" s="2"/>
      <c r="U143" s="43"/>
      <c r="V143" s="43"/>
      <c r="W143" s="43"/>
      <c r="X143" s="43"/>
      <c r="Y143" s="43"/>
      <c r="Z143" s="43"/>
      <c r="AA143" s="43"/>
      <c r="AB143" s="43"/>
      <c r="AC143" s="43"/>
      <c r="AD143" s="43"/>
    </row>
    <row r="144" spans="1:30" ht="12.75" hidden="1" customHeight="1">
      <c r="A144" s="2"/>
      <c r="B144" s="2"/>
      <c r="C144" s="2"/>
      <c r="D144" s="2"/>
      <c r="E144" s="2"/>
      <c r="F144" s="2"/>
      <c r="G144" s="2"/>
      <c r="H144" s="2"/>
      <c r="I144" s="2"/>
      <c r="J144" s="2"/>
      <c r="K144" s="2"/>
      <c r="L144" s="2"/>
      <c r="M144" s="2"/>
      <c r="N144" s="2"/>
      <c r="O144" s="2"/>
      <c r="P144" s="2"/>
      <c r="Q144" s="2"/>
      <c r="R144" s="2"/>
      <c r="S144" s="2"/>
      <c r="T144" s="2"/>
      <c r="U144" s="43"/>
      <c r="V144" s="43"/>
      <c r="W144" s="43"/>
      <c r="X144" s="43"/>
      <c r="Y144" s="43"/>
      <c r="Z144" s="43"/>
      <c r="AA144" s="43"/>
      <c r="AB144" s="43"/>
      <c r="AC144" s="43"/>
      <c r="AD144" s="43"/>
    </row>
    <row r="145" spans="1:30" ht="12.75" hidden="1" customHeight="1">
      <c r="A145" s="2"/>
      <c r="B145" s="2"/>
      <c r="C145" s="2"/>
      <c r="D145" s="2"/>
      <c r="E145" s="2"/>
      <c r="F145" s="2"/>
      <c r="G145" s="2"/>
      <c r="H145" s="2"/>
      <c r="I145" s="2"/>
      <c r="J145" s="2"/>
      <c r="K145" s="2"/>
      <c r="L145" s="2"/>
      <c r="M145" s="2"/>
      <c r="N145" s="2"/>
      <c r="O145" s="2"/>
      <c r="P145" s="2"/>
      <c r="Q145" s="2"/>
      <c r="R145" s="2"/>
      <c r="S145" s="2"/>
      <c r="T145" s="2"/>
      <c r="U145" s="43"/>
      <c r="V145" s="43"/>
      <c r="W145" s="43"/>
      <c r="X145" s="43"/>
      <c r="Y145" s="43"/>
      <c r="Z145" s="43"/>
      <c r="AA145" s="43"/>
      <c r="AB145" s="43"/>
      <c r="AC145" s="43"/>
      <c r="AD145" s="43"/>
    </row>
    <row r="146" spans="1:30" ht="12.75" hidden="1" customHeight="1">
      <c r="A146" s="2"/>
      <c r="B146" s="2"/>
      <c r="C146" s="2"/>
      <c r="D146" s="2"/>
      <c r="E146" s="2"/>
      <c r="F146" s="2"/>
      <c r="G146" s="2"/>
      <c r="H146" s="2"/>
      <c r="I146" s="2"/>
      <c r="J146" s="2"/>
      <c r="K146" s="2"/>
      <c r="L146" s="2"/>
      <c r="M146" s="2"/>
      <c r="N146" s="2"/>
      <c r="O146" s="2"/>
      <c r="P146" s="2"/>
      <c r="Q146" s="2"/>
      <c r="R146" s="2"/>
      <c r="S146" s="2"/>
      <c r="T146" s="2"/>
      <c r="U146" s="43"/>
      <c r="V146" s="43"/>
      <c r="W146" s="43"/>
      <c r="X146" s="43"/>
      <c r="Y146" s="43"/>
      <c r="Z146" s="43"/>
      <c r="AA146" s="43"/>
      <c r="AB146" s="43"/>
      <c r="AC146" s="43"/>
      <c r="AD146" s="43"/>
    </row>
    <row r="147" spans="1:30" ht="12.75" hidden="1" customHeight="1">
      <c r="A147" s="2"/>
      <c r="B147" s="2"/>
      <c r="C147" s="2"/>
      <c r="D147" s="2"/>
      <c r="E147" s="2"/>
      <c r="F147" s="2"/>
      <c r="G147" s="2"/>
      <c r="H147" s="2"/>
      <c r="I147" s="2"/>
      <c r="J147" s="2"/>
      <c r="K147" s="2"/>
      <c r="L147" s="2"/>
      <c r="M147" s="2"/>
      <c r="N147" s="2"/>
      <c r="O147" s="2"/>
      <c r="P147" s="2"/>
      <c r="Q147" s="2"/>
      <c r="R147" s="2"/>
      <c r="S147" s="2"/>
      <c r="T147" s="2"/>
      <c r="U147" s="43"/>
      <c r="V147" s="43"/>
      <c r="W147" s="43"/>
      <c r="X147" s="43"/>
      <c r="Y147" s="43"/>
      <c r="Z147" s="43"/>
      <c r="AA147" s="43"/>
      <c r="AB147" s="43"/>
      <c r="AC147" s="43"/>
      <c r="AD147" s="43"/>
    </row>
    <row r="148" spans="1:30" ht="12.75" hidden="1" customHeight="1">
      <c r="A148" s="2"/>
      <c r="B148" s="2"/>
      <c r="C148" s="2"/>
      <c r="D148" s="2"/>
      <c r="E148" s="2"/>
      <c r="F148" s="2"/>
      <c r="G148" s="2"/>
      <c r="H148" s="2"/>
      <c r="I148" s="2"/>
      <c r="J148" s="2"/>
      <c r="K148" s="2"/>
      <c r="L148" s="2"/>
      <c r="M148" s="2"/>
      <c r="N148" s="2"/>
      <c r="O148" s="2"/>
      <c r="P148" s="2"/>
      <c r="Q148" s="2"/>
      <c r="R148" s="2"/>
      <c r="S148" s="2"/>
      <c r="T148" s="2"/>
      <c r="U148" s="43"/>
      <c r="V148" s="43"/>
      <c r="W148" s="43"/>
      <c r="X148" s="43"/>
      <c r="Y148" s="43"/>
      <c r="Z148" s="43"/>
      <c r="AA148" s="43"/>
      <c r="AB148" s="43"/>
      <c r="AC148" s="43"/>
      <c r="AD148" s="43"/>
    </row>
    <row r="149" spans="1:30" ht="12.75" hidden="1" customHeight="1">
      <c r="A149" s="2"/>
      <c r="B149" s="2"/>
      <c r="C149" s="2"/>
      <c r="D149" s="2"/>
      <c r="E149" s="2"/>
      <c r="F149" s="2"/>
      <c r="G149" s="2"/>
      <c r="H149" s="2"/>
      <c r="I149" s="2"/>
      <c r="J149" s="2"/>
      <c r="K149" s="2"/>
      <c r="L149" s="2"/>
      <c r="M149" s="2"/>
      <c r="N149" s="2"/>
      <c r="O149" s="2"/>
      <c r="P149" s="2"/>
      <c r="Q149" s="2"/>
      <c r="R149" s="2"/>
      <c r="S149" s="2"/>
      <c r="T149" s="2"/>
      <c r="U149" s="43"/>
      <c r="V149" s="43"/>
      <c r="W149" s="43"/>
      <c r="X149" s="43"/>
      <c r="Y149" s="43"/>
      <c r="Z149" s="43"/>
      <c r="AA149" s="43"/>
      <c r="AB149" s="43"/>
      <c r="AC149" s="43"/>
      <c r="AD149" s="43"/>
    </row>
    <row r="150" spans="1:30" ht="12.75" hidden="1" customHeight="1">
      <c r="A150" s="2"/>
      <c r="B150" s="2"/>
      <c r="C150" s="2"/>
      <c r="D150" s="2"/>
      <c r="E150" s="2"/>
      <c r="F150" s="2"/>
      <c r="G150" s="2"/>
      <c r="H150" s="2"/>
      <c r="I150" s="2"/>
      <c r="J150" s="2"/>
      <c r="K150" s="2"/>
      <c r="L150" s="2"/>
      <c r="M150" s="2"/>
      <c r="N150" s="2"/>
      <c r="O150" s="2"/>
      <c r="P150" s="2"/>
      <c r="Q150" s="2"/>
      <c r="R150" s="2"/>
      <c r="S150" s="2"/>
      <c r="T150" s="2"/>
      <c r="U150" s="43"/>
      <c r="V150" s="43"/>
      <c r="W150" s="43"/>
      <c r="X150" s="43"/>
      <c r="Y150" s="43"/>
      <c r="Z150" s="43"/>
      <c r="AA150" s="43"/>
      <c r="AB150" s="43"/>
      <c r="AC150" s="43"/>
      <c r="AD150" s="43"/>
    </row>
    <row r="151" spans="1:30" ht="12.75" hidden="1" customHeight="1">
      <c r="A151" s="2"/>
      <c r="B151" s="2"/>
      <c r="C151" s="2"/>
      <c r="D151" s="2"/>
      <c r="E151" s="2"/>
      <c r="F151" s="2"/>
      <c r="G151" s="2"/>
      <c r="H151" s="2"/>
      <c r="I151" s="2"/>
      <c r="J151" s="2"/>
      <c r="K151" s="2"/>
      <c r="L151" s="2"/>
      <c r="M151" s="2"/>
      <c r="N151" s="2"/>
      <c r="O151" s="2"/>
      <c r="P151" s="2"/>
      <c r="Q151" s="2"/>
      <c r="R151" s="2"/>
      <c r="S151" s="2"/>
      <c r="T151" s="2"/>
      <c r="U151" s="43"/>
      <c r="V151" s="43"/>
      <c r="W151" s="43"/>
      <c r="X151" s="43"/>
      <c r="Y151" s="43"/>
      <c r="Z151" s="43"/>
      <c r="AA151" s="43"/>
      <c r="AB151" s="43"/>
      <c r="AC151" s="43"/>
      <c r="AD151" s="43"/>
    </row>
    <row r="152" spans="1:30" ht="12.75" customHeight="1">
      <c r="A152" s="2"/>
      <c r="B152" s="2"/>
      <c r="C152" s="2"/>
      <c r="D152" s="2"/>
      <c r="E152" s="2"/>
      <c r="F152" s="2"/>
      <c r="G152" s="2"/>
      <c r="H152" s="2"/>
      <c r="I152" s="2"/>
      <c r="J152" s="2"/>
      <c r="K152" s="2"/>
      <c r="L152" s="2"/>
      <c r="M152" s="2"/>
      <c r="N152" s="2"/>
      <c r="O152" s="2"/>
      <c r="P152" s="2"/>
      <c r="Q152" s="2"/>
      <c r="R152" s="2"/>
      <c r="S152" s="2"/>
      <c r="T152" s="2"/>
      <c r="U152" s="43"/>
      <c r="V152" s="43"/>
      <c r="W152" s="43"/>
      <c r="X152" s="43"/>
      <c r="Y152" s="43"/>
      <c r="Z152" s="43"/>
      <c r="AA152" s="43"/>
      <c r="AB152" s="43"/>
      <c r="AC152" s="43"/>
      <c r="AD152" s="43"/>
    </row>
    <row r="153" spans="1:30" ht="12.75" customHeight="1">
      <c r="A153" s="2"/>
      <c r="B153" s="2"/>
      <c r="C153" s="2"/>
      <c r="D153" s="2"/>
      <c r="E153" s="2"/>
      <c r="F153" s="2"/>
      <c r="G153" s="2"/>
      <c r="H153" s="2"/>
      <c r="I153" s="2"/>
      <c r="J153" s="2"/>
      <c r="K153" s="2"/>
      <c r="L153" s="2"/>
      <c r="M153" s="2"/>
      <c r="N153" s="2"/>
      <c r="O153" s="2"/>
      <c r="P153" s="2"/>
      <c r="Q153" s="2"/>
      <c r="R153" s="2"/>
      <c r="S153" s="2"/>
      <c r="T153" s="2"/>
      <c r="U153" s="43"/>
      <c r="V153" s="43"/>
      <c r="W153" s="43"/>
      <c r="X153" s="43"/>
      <c r="Y153" s="43"/>
      <c r="Z153" s="43"/>
      <c r="AA153" s="43"/>
      <c r="AB153" s="43"/>
      <c r="AC153" s="43"/>
      <c r="AD153" s="43"/>
    </row>
    <row r="154" spans="1:30" ht="12.75" customHeight="1">
      <c r="A154" s="2"/>
      <c r="B154" s="2"/>
      <c r="C154" s="2"/>
      <c r="D154" s="2"/>
      <c r="E154" s="2"/>
      <c r="F154" s="2"/>
      <c r="G154" s="2"/>
      <c r="H154" s="2"/>
      <c r="I154" s="2"/>
      <c r="J154" s="2"/>
      <c r="K154" s="2"/>
      <c r="L154" s="2"/>
      <c r="M154" s="2"/>
      <c r="N154" s="2"/>
      <c r="O154" s="2"/>
      <c r="P154" s="2"/>
      <c r="Q154" s="2"/>
      <c r="R154" s="2"/>
      <c r="S154" s="2"/>
      <c r="T154" s="2"/>
      <c r="U154" s="43"/>
      <c r="V154" s="43"/>
      <c r="W154" s="43"/>
      <c r="X154" s="43"/>
      <c r="Y154" s="43"/>
      <c r="Z154" s="43"/>
      <c r="AA154" s="43"/>
      <c r="AB154" s="43"/>
      <c r="AC154" s="43"/>
      <c r="AD154" s="43"/>
    </row>
    <row r="155" spans="1:30" ht="12.75" customHeight="1">
      <c r="A155" s="2"/>
      <c r="B155" s="2"/>
      <c r="C155" s="2"/>
      <c r="D155" s="2"/>
      <c r="E155" s="2"/>
      <c r="F155" s="2"/>
      <c r="G155" s="2"/>
      <c r="H155" s="2"/>
      <c r="I155" s="2"/>
      <c r="J155" s="2"/>
      <c r="K155" s="2"/>
      <c r="L155" s="2"/>
      <c r="M155" s="2"/>
      <c r="N155" s="2"/>
      <c r="O155" s="2"/>
      <c r="P155" s="2"/>
      <c r="Q155" s="2"/>
      <c r="R155" s="2"/>
      <c r="S155" s="2"/>
      <c r="T155" s="2"/>
      <c r="U155" s="43"/>
      <c r="V155" s="43"/>
      <c r="W155" s="43"/>
      <c r="X155" s="43"/>
      <c r="Y155" s="43"/>
      <c r="Z155" s="43"/>
      <c r="AA155" s="43"/>
      <c r="AB155" s="43"/>
      <c r="AC155" s="43"/>
      <c r="AD155" s="43"/>
    </row>
    <row r="156" spans="1:30" ht="12.75" customHeight="1">
      <c r="A156" s="2"/>
      <c r="B156" s="2"/>
      <c r="C156" s="2"/>
      <c r="D156" s="2"/>
      <c r="E156" s="2"/>
      <c r="F156" s="2"/>
      <c r="G156" s="2"/>
      <c r="H156" s="2"/>
      <c r="I156" s="2"/>
      <c r="J156" s="2"/>
      <c r="K156" s="2"/>
      <c r="L156" s="2"/>
      <c r="M156" s="2"/>
      <c r="N156" s="2"/>
      <c r="O156" s="2"/>
      <c r="P156" s="2"/>
      <c r="Q156" s="2"/>
      <c r="R156" s="2"/>
      <c r="S156" s="2"/>
      <c r="T156" s="2"/>
      <c r="U156" s="43"/>
      <c r="V156" s="43"/>
      <c r="W156" s="43"/>
      <c r="X156" s="43"/>
      <c r="Y156" s="43"/>
      <c r="Z156" s="43"/>
      <c r="AA156" s="43"/>
      <c r="AB156" s="43"/>
      <c r="AC156" s="43"/>
      <c r="AD156" s="43"/>
    </row>
    <row r="157" spans="1:30" ht="12.75" customHeight="1">
      <c r="A157" s="2"/>
      <c r="B157" s="2"/>
      <c r="C157" s="2"/>
      <c r="D157" s="2"/>
      <c r="E157" s="2"/>
      <c r="F157" s="2"/>
      <c r="G157" s="2"/>
      <c r="H157" s="2"/>
      <c r="I157" s="2"/>
      <c r="J157" s="2"/>
      <c r="K157" s="2"/>
      <c r="L157" s="2"/>
      <c r="M157" s="2"/>
      <c r="N157" s="2"/>
      <c r="O157" s="2"/>
      <c r="P157" s="2"/>
      <c r="Q157" s="2"/>
      <c r="R157" s="2"/>
      <c r="S157" s="2"/>
      <c r="T157" s="2"/>
      <c r="U157" s="43"/>
      <c r="V157" s="43"/>
      <c r="W157" s="43"/>
      <c r="X157" s="43"/>
      <c r="Y157" s="43"/>
      <c r="Z157" s="43"/>
      <c r="AA157" s="43"/>
      <c r="AB157" s="43"/>
      <c r="AC157" s="43"/>
      <c r="AD157" s="43"/>
    </row>
    <row r="158" spans="1:30" ht="12.75" customHeight="1">
      <c r="A158" s="2"/>
      <c r="B158" s="2"/>
      <c r="C158" s="2"/>
      <c r="D158" s="2"/>
      <c r="E158" s="2"/>
      <c r="F158" s="2"/>
      <c r="G158" s="2"/>
      <c r="H158" s="2"/>
      <c r="I158" s="2"/>
      <c r="J158" s="2"/>
      <c r="K158" s="2"/>
      <c r="L158" s="2"/>
      <c r="M158" s="2"/>
      <c r="N158" s="2"/>
      <c r="O158" s="2"/>
      <c r="P158" s="2"/>
      <c r="Q158" s="2"/>
      <c r="R158" s="2"/>
      <c r="S158" s="2"/>
      <c r="T158" s="2"/>
      <c r="U158" s="43"/>
      <c r="V158" s="43"/>
      <c r="W158" s="43"/>
      <c r="X158" s="43"/>
      <c r="Y158" s="43"/>
      <c r="Z158" s="43"/>
      <c r="AA158" s="43"/>
      <c r="AB158" s="43"/>
      <c r="AC158" s="43"/>
      <c r="AD158" s="43"/>
    </row>
    <row r="159" spans="1:30" ht="12.75" customHeight="1">
      <c r="A159" s="2"/>
      <c r="B159" s="2"/>
      <c r="C159" s="2"/>
      <c r="D159" s="2"/>
      <c r="E159" s="2"/>
      <c r="F159" s="2"/>
      <c r="G159" s="2"/>
      <c r="H159" s="2"/>
      <c r="I159" s="2"/>
      <c r="J159" s="2"/>
      <c r="K159" s="2"/>
      <c r="L159" s="2"/>
      <c r="M159" s="2"/>
      <c r="N159" s="2"/>
      <c r="O159" s="2"/>
      <c r="P159" s="2"/>
      <c r="Q159" s="2"/>
      <c r="R159" s="2"/>
      <c r="S159" s="2"/>
      <c r="T159" s="2"/>
      <c r="U159" s="43"/>
      <c r="V159" s="43"/>
      <c r="W159" s="43"/>
      <c r="X159" s="43"/>
      <c r="Y159" s="43"/>
      <c r="Z159" s="43"/>
      <c r="AA159" s="43"/>
      <c r="AB159" s="43"/>
      <c r="AC159" s="43"/>
      <c r="AD159" s="43"/>
    </row>
    <row r="160" spans="1:30" ht="12.75" customHeight="1">
      <c r="A160" s="2"/>
      <c r="B160" s="2"/>
      <c r="C160" s="2"/>
      <c r="D160" s="2"/>
      <c r="E160" s="2"/>
      <c r="F160" s="2"/>
      <c r="G160" s="2"/>
      <c r="H160" s="2"/>
      <c r="I160" s="2"/>
      <c r="J160" s="2"/>
      <c r="K160" s="2"/>
      <c r="L160" s="2"/>
      <c r="M160" s="2"/>
      <c r="N160" s="2"/>
      <c r="O160" s="2"/>
      <c r="P160" s="2"/>
      <c r="Q160" s="2"/>
      <c r="R160" s="2"/>
      <c r="S160" s="2"/>
      <c r="T160" s="2"/>
      <c r="U160" s="43"/>
      <c r="V160" s="43"/>
      <c r="W160" s="43"/>
      <c r="X160" s="43"/>
      <c r="Y160" s="43"/>
      <c r="Z160" s="43"/>
      <c r="AA160" s="43"/>
      <c r="AB160" s="43"/>
      <c r="AC160" s="43"/>
      <c r="AD160" s="43"/>
    </row>
    <row r="161" spans="1:30" ht="12.75" customHeight="1">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c r="AA161" s="2"/>
      <c r="AB161" s="2"/>
      <c r="AC161" s="2"/>
      <c r="AD161" s="2"/>
    </row>
  </sheetData>
  <mergeCells count="12">
    <mergeCell ref="A9:B9"/>
    <mergeCell ref="C5:F5"/>
    <mergeCell ref="A1:I1"/>
    <mergeCell ref="A2:I2"/>
    <mergeCell ref="A7:B7"/>
    <mergeCell ref="A5:B5"/>
    <mergeCell ref="C9:F9"/>
    <mergeCell ref="A6:B6"/>
    <mergeCell ref="C6:F6"/>
    <mergeCell ref="C7:F7"/>
    <mergeCell ref="C8:F8"/>
    <mergeCell ref="A8:B8"/>
  </mergeCells>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F1033"/>
  <sheetViews>
    <sheetView workbookViewId="0"/>
  </sheetViews>
  <sheetFormatPr defaultColWidth="17.33203125" defaultRowHeight="15.75" customHeight="1"/>
  <cols>
    <col min="1" max="1" width="14.5546875" customWidth="1"/>
    <col min="2" max="2" width="16" customWidth="1"/>
    <col min="3" max="3" width="15.44140625" customWidth="1"/>
    <col min="4" max="6" width="8.6640625" customWidth="1"/>
  </cols>
  <sheetData>
    <row r="1" spans="1:6" ht="14.25" customHeight="1">
      <c r="A1" s="126" t="s">
        <v>2047</v>
      </c>
      <c r="B1" s="126" t="s">
        <v>2048</v>
      </c>
      <c r="C1" s="126" t="s">
        <v>2049</v>
      </c>
      <c r="D1" s="2"/>
      <c r="E1" s="2"/>
      <c r="F1" s="2"/>
    </row>
    <row r="2" spans="1:6" ht="14.25" customHeight="1">
      <c r="A2" s="127" t="s">
        <v>2050</v>
      </c>
      <c r="B2" s="127" t="s">
        <v>2051</v>
      </c>
      <c r="C2" s="128">
        <v>0</v>
      </c>
      <c r="D2" s="2"/>
      <c r="E2" s="2"/>
      <c r="F2" s="2"/>
    </row>
    <row r="3" spans="1:6" ht="14.25" customHeight="1">
      <c r="A3" s="127" t="s">
        <v>2052</v>
      </c>
      <c r="B3" s="129">
        <v>180</v>
      </c>
      <c r="C3" s="128">
        <v>0.81</v>
      </c>
      <c r="D3" s="2"/>
      <c r="E3" s="2"/>
      <c r="F3" s="2"/>
    </row>
    <row r="4" spans="1:6" ht="14.25" customHeight="1">
      <c r="A4" s="127" t="s">
        <v>2053</v>
      </c>
      <c r="B4" s="129">
        <v>360</v>
      </c>
      <c r="C4" s="128">
        <v>1.05</v>
      </c>
      <c r="D4" s="2"/>
      <c r="E4" s="2"/>
      <c r="F4" s="2"/>
    </row>
    <row r="5" spans="1:6" ht="14.25" customHeight="1">
      <c r="A5" s="127" t="s">
        <v>2054</v>
      </c>
      <c r="B5" s="130" t="s">
        <v>2055</v>
      </c>
      <c r="C5" s="128">
        <v>1.08</v>
      </c>
      <c r="D5" s="2"/>
      <c r="E5" s="2"/>
      <c r="F5" s="2"/>
    </row>
    <row r="6" spans="1:6" ht="14.25" customHeight="1">
      <c r="A6" s="131" t="s">
        <v>2056</v>
      </c>
      <c r="B6" s="2" t="s">
        <v>2057</v>
      </c>
      <c r="C6" s="132">
        <v>1.1299999999999899</v>
      </c>
      <c r="D6" s="2"/>
      <c r="E6" s="2"/>
      <c r="F6" s="2"/>
    </row>
    <row r="7" spans="1:6" ht="14.25" customHeight="1">
      <c r="A7" s="127" t="s">
        <v>2058</v>
      </c>
      <c r="B7" s="127" t="s">
        <v>2059</v>
      </c>
      <c r="C7" s="128">
        <v>1.05</v>
      </c>
      <c r="D7" s="2"/>
      <c r="E7" s="2"/>
      <c r="F7" s="2"/>
    </row>
    <row r="8" spans="1:6" ht="14.25" customHeight="1">
      <c r="A8" s="127" t="s">
        <v>2060</v>
      </c>
      <c r="B8" s="127" t="s">
        <v>2061</v>
      </c>
      <c r="C8" s="128">
        <v>1.08</v>
      </c>
      <c r="D8" s="2"/>
      <c r="E8" s="2"/>
      <c r="F8" s="2"/>
    </row>
    <row r="9" spans="1:6" ht="14.25" customHeight="1">
      <c r="A9" s="127" t="s">
        <v>2062</v>
      </c>
      <c r="B9" s="127" t="s">
        <v>2063</v>
      </c>
      <c r="C9" s="128">
        <v>1.28</v>
      </c>
      <c r="D9" s="2"/>
      <c r="E9" s="2"/>
      <c r="F9" s="2"/>
    </row>
    <row r="10" spans="1:6" ht="14.25" customHeight="1">
      <c r="A10" s="127" t="s">
        <v>2064</v>
      </c>
      <c r="B10" s="127" t="s">
        <v>2065</v>
      </c>
      <c r="C10" s="128">
        <v>1.24</v>
      </c>
      <c r="D10" s="2"/>
      <c r="E10" s="2"/>
      <c r="F10" s="2"/>
    </row>
    <row r="11" spans="1:6" ht="14.25" customHeight="1">
      <c r="A11" s="127" t="s">
        <v>2066</v>
      </c>
      <c r="B11" s="127" t="s">
        <v>2067</v>
      </c>
      <c r="C11" s="128">
        <v>1.32</v>
      </c>
      <c r="D11" s="2"/>
      <c r="E11" s="2"/>
      <c r="F11" s="2"/>
    </row>
    <row r="12" spans="1:6" ht="14.25" customHeight="1">
      <c r="A12" s="127" t="s">
        <v>2068</v>
      </c>
      <c r="B12" s="127" t="s">
        <v>2069</v>
      </c>
      <c r="C12" s="128">
        <v>1.24</v>
      </c>
      <c r="D12" s="2"/>
      <c r="E12" s="2"/>
      <c r="F12" s="2"/>
    </row>
    <row r="13" spans="1:6" ht="14.25" customHeight="1">
      <c r="A13" s="127" t="s">
        <v>2070</v>
      </c>
      <c r="B13" s="127" t="s">
        <v>2071</v>
      </c>
      <c r="C13" s="128">
        <v>1.24</v>
      </c>
      <c r="D13" s="2"/>
      <c r="E13" s="2"/>
      <c r="F13" s="2"/>
    </row>
    <row r="14" spans="1:6" ht="14.25" customHeight="1">
      <c r="A14" s="127" t="s">
        <v>2072</v>
      </c>
      <c r="B14" s="127" t="s">
        <v>2073</v>
      </c>
      <c r="C14" s="128">
        <v>1.05</v>
      </c>
      <c r="D14" s="2"/>
      <c r="E14" s="2"/>
      <c r="F14" s="2"/>
    </row>
    <row r="15" spans="1:6" ht="14.25" customHeight="1">
      <c r="A15" s="127" t="s">
        <v>2074</v>
      </c>
      <c r="B15" s="127" t="s">
        <v>2075</v>
      </c>
      <c r="C15" s="128">
        <v>1.05</v>
      </c>
      <c r="D15" s="2"/>
      <c r="E15" s="2"/>
      <c r="F15" s="2"/>
    </row>
    <row r="16" spans="1:6" ht="14.25" customHeight="1">
      <c r="A16" s="127" t="s">
        <v>2076</v>
      </c>
      <c r="B16" s="127" t="s">
        <v>2077</v>
      </c>
      <c r="C16" s="128">
        <v>1.05</v>
      </c>
      <c r="D16" s="2"/>
      <c r="E16" s="2"/>
      <c r="F16" s="2"/>
    </row>
    <row r="17" spans="1:6" ht="14.25" customHeight="1">
      <c r="A17" s="127" t="s">
        <v>2078</v>
      </c>
      <c r="B17" s="127" t="s">
        <v>2079</v>
      </c>
      <c r="C17" s="128">
        <v>1.05</v>
      </c>
      <c r="D17" s="2"/>
      <c r="E17" s="2"/>
      <c r="F17" s="2"/>
    </row>
    <row r="18" spans="1:6" ht="14.25" customHeight="1">
      <c r="A18" s="127" t="s">
        <v>2080</v>
      </c>
      <c r="B18" s="127" t="s">
        <v>2081</v>
      </c>
      <c r="C18" s="133">
        <v>1.1000000000000001</v>
      </c>
      <c r="D18" s="2"/>
      <c r="E18" s="2"/>
      <c r="F18" s="2"/>
    </row>
    <row r="19" spans="1:6" ht="14.25" customHeight="1">
      <c r="A19" s="127" t="s">
        <v>2082</v>
      </c>
      <c r="B19" s="127" t="s">
        <v>2083</v>
      </c>
      <c r="C19" s="128">
        <v>1.0900000000000001</v>
      </c>
      <c r="D19" s="2"/>
      <c r="E19" s="2"/>
      <c r="F19" s="2"/>
    </row>
    <row r="20" spans="1:6" ht="14.25" customHeight="1">
      <c r="A20" s="127" t="s">
        <v>2084</v>
      </c>
      <c r="B20" s="127" t="s">
        <v>2085</v>
      </c>
      <c r="C20" s="128">
        <v>1.0900000000000001</v>
      </c>
      <c r="D20" s="2"/>
      <c r="E20" s="2"/>
      <c r="F20" s="2"/>
    </row>
    <row r="21" spans="1:6" ht="14.25" customHeight="1">
      <c r="A21" s="134" t="s">
        <v>2086</v>
      </c>
      <c r="B21" s="134" t="s">
        <v>2087</v>
      </c>
      <c r="C21" s="135">
        <v>1.17</v>
      </c>
      <c r="D21" s="2"/>
      <c r="E21" s="2"/>
      <c r="F21" s="2"/>
    </row>
    <row r="22" spans="1:6" ht="14.25" customHeight="1">
      <c r="A22" s="134" t="s">
        <v>2088</v>
      </c>
      <c r="B22" s="134" t="s">
        <v>2089</v>
      </c>
      <c r="C22" s="135">
        <v>1.19</v>
      </c>
      <c r="D22" s="2"/>
      <c r="E22" s="2"/>
      <c r="F22" s="2"/>
    </row>
    <row r="23" spans="1:6" ht="14.25" customHeight="1">
      <c r="A23" s="127" t="s">
        <v>2090</v>
      </c>
      <c r="B23" s="127" t="s">
        <v>2091</v>
      </c>
      <c r="C23" s="133">
        <v>0.5</v>
      </c>
      <c r="D23" s="2"/>
      <c r="E23" s="2"/>
      <c r="F23" s="2"/>
    </row>
    <row r="24" spans="1:6" ht="14.25" customHeight="1">
      <c r="A24" s="127" t="s">
        <v>2092</v>
      </c>
      <c r="B24" s="127" t="s">
        <v>2093</v>
      </c>
      <c r="C24" s="128">
        <v>0.61</v>
      </c>
      <c r="D24" s="2"/>
      <c r="E24" s="2"/>
      <c r="F24" s="2"/>
    </row>
    <row r="25" spans="1:6" ht="14.25" customHeight="1">
      <c r="A25" s="127" t="s">
        <v>2094</v>
      </c>
      <c r="B25" s="127" t="s">
        <v>2095</v>
      </c>
      <c r="C25" s="128">
        <v>0.61</v>
      </c>
      <c r="D25" s="2"/>
      <c r="E25" s="2"/>
      <c r="F25" s="2"/>
    </row>
    <row r="26" spans="1:6" ht="14.25" customHeight="1">
      <c r="A26" s="127" t="s">
        <v>2096</v>
      </c>
      <c r="B26" s="127" t="s">
        <v>2097</v>
      </c>
      <c r="C26" s="128">
        <v>0.56999999999999895</v>
      </c>
      <c r="D26" s="2"/>
      <c r="E26" s="2"/>
      <c r="F26" s="2"/>
    </row>
    <row r="27" spans="1:6" ht="14.25" customHeight="1">
      <c r="A27" s="127" t="s">
        <v>2098</v>
      </c>
      <c r="B27" s="127" t="s">
        <v>2099</v>
      </c>
      <c r="C27" s="128">
        <v>0.79</v>
      </c>
      <c r="D27" s="2"/>
      <c r="E27" s="2"/>
      <c r="F27" s="2"/>
    </row>
    <row r="28" spans="1:6" ht="14.25" customHeight="1">
      <c r="A28" s="127" t="s">
        <v>2100</v>
      </c>
      <c r="B28" s="127" t="s">
        <v>2101</v>
      </c>
      <c r="C28" s="128">
        <v>0.75</v>
      </c>
      <c r="D28" s="2"/>
      <c r="E28" s="2"/>
      <c r="F28" s="2"/>
    </row>
    <row r="29" spans="1:6" ht="14.25" customHeight="1">
      <c r="A29" s="127" t="s">
        <v>2102</v>
      </c>
      <c r="B29" s="127" t="s">
        <v>2103</v>
      </c>
      <c r="C29" s="128">
        <v>0.96</v>
      </c>
      <c r="D29" s="2"/>
      <c r="E29" s="2"/>
      <c r="F29" s="2"/>
    </row>
    <row r="30" spans="1:6" ht="14.25" customHeight="1">
      <c r="A30" s="127" t="s">
        <v>2104</v>
      </c>
      <c r="B30" s="127" t="s">
        <v>2105</v>
      </c>
      <c r="C30" s="128">
        <v>0.61</v>
      </c>
      <c r="D30" s="2"/>
      <c r="E30" s="2"/>
      <c r="F30" s="2"/>
    </row>
    <row r="31" spans="1:6" ht="14.25" customHeight="1">
      <c r="A31" s="127" t="s">
        <v>2106</v>
      </c>
      <c r="B31" s="127" t="s">
        <v>2107</v>
      </c>
      <c r="C31" s="128">
        <v>0.62</v>
      </c>
      <c r="D31" s="2"/>
      <c r="E31" s="2"/>
      <c r="F31" s="2"/>
    </row>
    <row r="32" spans="1:6" ht="14.25" customHeight="1">
      <c r="A32" s="127" t="s">
        <v>2108</v>
      </c>
      <c r="B32" s="127" t="s">
        <v>2109</v>
      </c>
      <c r="C32" s="128">
        <v>0.62</v>
      </c>
      <c r="D32" s="2"/>
      <c r="E32" s="2"/>
      <c r="F32" s="2"/>
    </row>
    <row r="33" spans="1:6" ht="14.25" customHeight="1">
      <c r="A33" s="134" t="s">
        <v>2110</v>
      </c>
      <c r="B33" s="134" t="s">
        <v>2111</v>
      </c>
      <c r="C33" s="135">
        <v>0.61</v>
      </c>
      <c r="D33" s="2"/>
      <c r="E33" s="2"/>
      <c r="F33" s="2"/>
    </row>
    <row r="34" spans="1:6" ht="14.25" customHeight="1">
      <c r="A34" s="136" t="s">
        <v>2112</v>
      </c>
      <c r="B34" s="136" t="s">
        <v>2113</v>
      </c>
      <c r="C34" s="132">
        <v>1.05</v>
      </c>
      <c r="D34" s="2"/>
      <c r="E34" s="2"/>
      <c r="F34" s="2"/>
    </row>
    <row r="35" spans="1:6" ht="14.25" customHeight="1">
      <c r="A35" s="131"/>
      <c r="B35" s="131"/>
      <c r="C35" s="132"/>
      <c r="D35" s="2"/>
      <c r="E35" s="2"/>
      <c r="F35" s="2"/>
    </row>
    <row r="36" spans="1:6" ht="14.25" customHeight="1">
      <c r="A36" s="131"/>
      <c r="B36" s="131"/>
      <c r="C36" s="132"/>
      <c r="D36" s="2"/>
      <c r="E36" s="2"/>
      <c r="F36" s="2"/>
    </row>
    <row r="37" spans="1:6" ht="14.25" customHeight="1">
      <c r="A37" s="131"/>
      <c r="B37" s="131"/>
      <c r="C37" s="132"/>
      <c r="D37" s="2"/>
      <c r="E37" s="2"/>
      <c r="F37" s="2"/>
    </row>
    <row r="38" spans="1:6" ht="14.25" customHeight="1">
      <c r="A38" s="131"/>
      <c r="B38" s="131"/>
      <c r="C38" s="132"/>
      <c r="D38" s="2"/>
      <c r="E38" s="2"/>
      <c r="F38" s="2"/>
    </row>
    <row r="39" spans="1:6" ht="14.25" customHeight="1">
      <c r="A39" s="131"/>
      <c r="B39" s="131"/>
      <c r="C39" s="132"/>
      <c r="D39" s="2"/>
      <c r="E39" s="2"/>
      <c r="F39" s="2"/>
    </row>
    <row r="40" spans="1:6" ht="14.25" customHeight="1">
      <c r="A40" s="131"/>
      <c r="B40" s="131"/>
      <c r="C40" s="132"/>
      <c r="D40" s="2"/>
      <c r="E40" s="2"/>
      <c r="F40" s="2"/>
    </row>
    <row r="41" spans="1:6" ht="14.25" customHeight="1">
      <c r="A41" s="131"/>
      <c r="B41" s="131"/>
      <c r="C41" s="132"/>
      <c r="D41" s="2"/>
      <c r="E41" s="2"/>
      <c r="F41" s="2"/>
    </row>
    <row r="42" spans="1:6" ht="14.25" customHeight="1">
      <c r="A42" s="131"/>
      <c r="B42" s="131"/>
      <c r="C42" s="132"/>
      <c r="D42" s="2"/>
      <c r="E42" s="2"/>
      <c r="F42" s="2"/>
    </row>
    <row r="43" spans="1:6" ht="14.25" customHeight="1">
      <c r="A43" s="131"/>
      <c r="B43" s="131"/>
      <c r="C43" s="132"/>
      <c r="D43" s="2"/>
      <c r="E43" s="2"/>
      <c r="F43" s="2"/>
    </row>
    <row r="44" spans="1:6" ht="14.25" customHeight="1">
      <c r="A44" s="131"/>
      <c r="B44" s="131"/>
      <c r="C44" s="132"/>
      <c r="D44" s="2"/>
      <c r="E44" s="2"/>
      <c r="F44" s="2"/>
    </row>
    <row r="45" spans="1:6" ht="14.25" customHeight="1">
      <c r="A45" s="131"/>
      <c r="B45" s="131"/>
      <c r="C45" s="132"/>
      <c r="D45" s="2"/>
      <c r="E45" s="2"/>
      <c r="F45" s="2"/>
    </row>
    <row r="46" spans="1:6" ht="14.25" customHeight="1">
      <c r="A46" s="131"/>
      <c r="B46" s="131"/>
      <c r="C46" s="132"/>
      <c r="D46" s="2"/>
      <c r="E46" s="2"/>
      <c r="F46" s="2"/>
    </row>
    <row r="47" spans="1:6" ht="14.25" customHeight="1">
      <c r="A47" s="131"/>
      <c r="B47" s="131"/>
      <c r="C47" s="132"/>
      <c r="D47" s="2"/>
      <c r="E47" s="2"/>
      <c r="F47" s="2"/>
    </row>
    <row r="48" spans="1:6" ht="14.25" customHeight="1">
      <c r="A48" s="131"/>
      <c r="B48" s="131"/>
      <c r="C48" s="132"/>
      <c r="D48" s="2"/>
      <c r="E48" s="2"/>
      <c r="F48" s="2"/>
    </row>
    <row r="49" spans="1:6" ht="14.25" customHeight="1">
      <c r="A49" s="131"/>
      <c r="B49" s="131"/>
      <c r="C49" s="132"/>
      <c r="D49" s="2"/>
      <c r="E49" s="2"/>
      <c r="F49" s="2"/>
    </row>
    <row r="50" spans="1:6" ht="14.25" customHeight="1">
      <c r="A50" s="131"/>
      <c r="B50" s="131"/>
      <c r="C50" s="132"/>
      <c r="D50" s="2"/>
      <c r="E50" s="2"/>
      <c r="F50" s="2"/>
    </row>
    <row r="51" spans="1:6" ht="14.25" customHeight="1">
      <c r="A51" s="131"/>
      <c r="B51" s="131"/>
      <c r="C51" s="132"/>
      <c r="D51" s="2"/>
      <c r="E51" s="2"/>
      <c r="F51" s="2"/>
    </row>
    <row r="52" spans="1:6" ht="14.25" customHeight="1">
      <c r="A52" s="131"/>
      <c r="B52" s="131"/>
      <c r="C52" s="132"/>
      <c r="D52" s="2"/>
      <c r="E52" s="2"/>
      <c r="F52" s="2"/>
    </row>
    <row r="53" spans="1:6" ht="14.25" customHeight="1">
      <c r="A53" s="131"/>
      <c r="B53" s="131"/>
      <c r="C53" s="132"/>
      <c r="D53" s="2"/>
      <c r="E53" s="2"/>
      <c r="F53" s="2"/>
    </row>
    <row r="54" spans="1:6" ht="14.25" customHeight="1">
      <c r="A54" s="131"/>
      <c r="B54" s="131"/>
      <c r="C54" s="132"/>
      <c r="D54" s="2"/>
      <c r="E54" s="2"/>
      <c r="F54" s="2"/>
    </row>
    <row r="55" spans="1:6" ht="14.25" customHeight="1">
      <c r="A55" s="131"/>
      <c r="B55" s="131"/>
      <c r="C55" s="132"/>
      <c r="D55" s="2"/>
      <c r="E55" s="2"/>
      <c r="F55" s="2"/>
    </row>
    <row r="56" spans="1:6" ht="14.25" customHeight="1">
      <c r="A56" s="131"/>
      <c r="B56" s="131"/>
      <c r="C56" s="132"/>
      <c r="D56" s="2"/>
      <c r="E56" s="2"/>
      <c r="F56" s="2"/>
    </row>
    <row r="57" spans="1:6" ht="14.25" customHeight="1">
      <c r="A57" s="131"/>
      <c r="B57" s="131"/>
      <c r="C57" s="132"/>
      <c r="D57" s="2"/>
      <c r="E57" s="2"/>
      <c r="F57" s="2"/>
    </row>
    <row r="58" spans="1:6" ht="14.25" customHeight="1">
      <c r="A58" s="131"/>
      <c r="B58" s="131"/>
      <c r="C58" s="132"/>
      <c r="D58" s="2"/>
      <c r="E58" s="2"/>
      <c r="F58" s="2"/>
    </row>
    <row r="59" spans="1:6" ht="14.25" customHeight="1">
      <c r="A59" s="131"/>
      <c r="B59" s="131"/>
      <c r="C59" s="132"/>
      <c r="D59" s="2"/>
      <c r="E59" s="2"/>
      <c r="F59" s="2"/>
    </row>
    <row r="60" spans="1:6" ht="14.25" customHeight="1">
      <c r="A60" s="131"/>
      <c r="B60" s="131"/>
      <c r="C60" s="132"/>
      <c r="D60" s="2"/>
      <c r="E60" s="2"/>
      <c r="F60" s="2"/>
    </row>
    <row r="61" spans="1:6" ht="14.25" customHeight="1">
      <c r="A61" s="131"/>
      <c r="B61" s="131"/>
      <c r="C61" s="132"/>
      <c r="D61" s="2"/>
      <c r="E61" s="2"/>
      <c r="F61" s="2"/>
    </row>
    <row r="62" spans="1:6" ht="14.25" customHeight="1">
      <c r="A62" s="131"/>
      <c r="B62" s="131"/>
      <c r="C62" s="132"/>
      <c r="D62" s="2"/>
      <c r="E62" s="2"/>
      <c r="F62" s="2"/>
    </row>
    <row r="63" spans="1:6" ht="14.25" customHeight="1">
      <c r="A63" s="131"/>
      <c r="B63" s="131"/>
      <c r="C63" s="132"/>
      <c r="D63" s="2"/>
      <c r="E63" s="2"/>
      <c r="F63" s="2"/>
    </row>
    <row r="64" spans="1:6" ht="14.25" customHeight="1">
      <c r="A64" s="131"/>
      <c r="B64" s="131"/>
      <c r="C64" s="132"/>
      <c r="D64" s="2"/>
      <c r="E64" s="2"/>
      <c r="F64" s="2"/>
    </row>
    <row r="65" spans="1:6" ht="14.25" customHeight="1">
      <c r="A65" s="131"/>
      <c r="B65" s="131"/>
      <c r="C65" s="132"/>
      <c r="D65" s="2"/>
      <c r="E65" s="2"/>
      <c r="F65" s="2"/>
    </row>
    <row r="66" spans="1:6" ht="14.25" customHeight="1">
      <c r="A66" s="131"/>
      <c r="B66" s="131"/>
      <c r="C66" s="132"/>
      <c r="D66" s="2"/>
      <c r="E66" s="2"/>
      <c r="F66" s="2"/>
    </row>
    <row r="67" spans="1:6" ht="14.25" customHeight="1">
      <c r="A67" s="131"/>
      <c r="B67" s="131"/>
      <c r="C67" s="132"/>
      <c r="D67" s="2"/>
      <c r="E67" s="2"/>
      <c r="F67" s="2"/>
    </row>
    <row r="68" spans="1:6" ht="14.25" customHeight="1">
      <c r="A68" s="131"/>
      <c r="B68" s="131"/>
      <c r="C68" s="132"/>
      <c r="D68" s="2"/>
      <c r="E68" s="2"/>
      <c r="F68" s="2"/>
    </row>
    <row r="69" spans="1:6" ht="14.25" customHeight="1">
      <c r="A69" s="131"/>
      <c r="B69" s="131"/>
      <c r="C69" s="132"/>
      <c r="D69" s="2"/>
      <c r="E69" s="2"/>
      <c r="F69" s="2"/>
    </row>
    <row r="70" spans="1:6" ht="14.25" customHeight="1">
      <c r="A70" s="131"/>
      <c r="B70" s="131"/>
      <c r="C70" s="132"/>
      <c r="D70" s="2"/>
      <c r="E70" s="2"/>
      <c r="F70" s="2"/>
    </row>
    <row r="71" spans="1:6" ht="14.25" customHeight="1">
      <c r="A71" s="131"/>
      <c r="B71" s="131"/>
      <c r="C71" s="132"/>
      <c r="D71" s="2"/>
      <c r="E71" s="2"/>
      <c r="F71" s="2"/>
    </row>
    <row r="72" spans="1:6" ht="14.25" customHeight="1">
      <c r="A72" s="131"/>
      <c r="B72" s="131"/>
      <c r="C72" s="132"/>
      <c r="D72" s="2"/>
      <c r="E72" s="2"/>
      <c r="F72" s="2"/>
    </row>
    <row r="73" spans="1:6" ht="14.25" customHeight="1">
      <c r="A73" s="131"/>
      <c r="B73" s="131"/>
      <c r="C73" s="132"/>
      <c r="D73" s="2"/>
      <c r="E73" s="2"/>
      <c r="F73" s="2"/>
    </row>
    <row r="74" spans="1:6" ht="14.25" customHeight="1">
      <c r="A74" s="131"/>
      <c r="B74" s="131"/>
      <c r="C74" s="132"/>
      <c r="D74" s="2"/>
      <c r="E74" s="2"/>
      <c r="F74" s="2"/>
    </row>
    <row r="75" spans="1:6" ht="14.25" customHeight="1">
      <c r="A75" s="131"/>
      <c r="B75" s="131"/>
      <c r="C75" s="132"/>
      <c r="D75" s="2"/>
      <c r="E75" s="2"/>
      <c r="F75" s="2"/>
    </row>
    <row r="76" spans="1:6" ht="14.25" customHeight="1">
      <c r="A76" s="131"/>
      <c r="B76" s="131"/>
      <c r="C76" s="132"/>
      <c r="D76" s="2"/>
      <c r="E76" s="2"/>
      <c r="F76" s="2"/>
    </row>
    <row r="77" spans="1:6" ht="14.25" customHeight="1">
      <c r="A77" s="131"/>
      <c r="B77" s="131"/>
      <c r="C77" s="132"/>
      <c r="D77" s="2"/>
      <c r="E77" s="2"/>
      <c r="F77" s="2"/>
    </row>
    <row r="78" spans="1:6" ht="14.25" customHeight="1">
      <c r="A78" s="131"/>
      <c r="B78" s="131"/>
      <c r="C78" s="132"/>
      <c r="D78" s="2"/>
      <c r="E78" s="2"/>
      <c r="F78" s="2"/>
    </row>
    <row r="79" spans="1:6" ht="14.25" customHeight="1">
      <c r="A79" s="131"/>
      <c r="B79" s="131"/>
      <c r="C79" s="132"/>
      <c r="D79" s="2"/>
      <c r="E79" s="2"/>
      <c r="F79" s="2"/>
    </row>
    <row r="80" spans="1:6" ht="14.25" customHeight="1">
      <c r="A80" s="131"/>
      <c r="B80" s="131"/>
      <c r="C80" s="132"/>
      <c r="D80" s="2"/>
      <c r="E80" s="2"/>
      <c r="F80" s="2"/>
    </row>
    <row r="81" spans="1:6" ht="14.25" customHeight="1">
      <c r="A81" s="131"/>
      <c r="B81" s="131"/>
      <c r="C81" s="132"/>
      <c r="D81" s="2"/>
      <c r="E81" s="2"/>
      <c r="F81" s="2"/>
    </row>
    <row r="82" spans="1:6" ht="14.25" customHeight="1">
      <c r="A82" s="131"/>
      <c r="B82" s="131"/>
      <c r="C82" s="132"/>
      <c r="D82" s="2"/>
      <c r="E82" s="2"/>
      <c r="F82" s="2"/>
    </row>
    <row r="83" spans="1:6" ht="14.25" customHeight="1">
      <c r="A83" s="131"/>
      <c r="B83" s="131"/>
      <c r="C83" s="132"/>
      <c r="D83" s="2"/>
      <c r="E83" s="2"/>
      <c r="F83" s="2"/>
    </row>
    <row r="84" spans="1:6" ht="14.25" customHeight="1">
      <c r="A84" s="131"/>
      <c r="B84" s="131"/>
      <c r="C84" s="132"/>
      <c r="D84" s="2"/>
      <c r="E84" s="2"/>
      <c r="F84" s="2"/>
    </row>
    <row r="85" spans="1:6" ht="14.25" customHeight="1">
      <c r="A85" s="131"/>
      <c r="B85" s="131"/>
      <c r="C85" s="132"/>
      <c r="D85" s="2"/>
      <c r="E85" s="2"/>
      <c r="F85" s="2"/>
    </row>
    <row r="86" spans="1:6" ht="14.25" customHeight="1">
      <c r="A86" s="131"/>
      <c r="B86" s="131"/>
      <c r="C86" s="132"/>
      <c r="D86" s="2"/>
      <c r="E86" s="2"/>
      <c r="F86" s="2"/>
    </row>
    <row r="87" spans="1:6" ht="14.25" customHeight="1">
      <c r="A87" s="131"/>
      <c r="B87" s="131"/>
      <c r="C87" s="132"/>
      <c r="D87" s="2"/>
      <c r="E87" s="2"/>
      <c r="F87" s="2"/>
    </row>
    <row r="88" spans="1:6" ht="14.25" customHeight="1">
      <c r="A88" s="131"/>
      <c r="B88" s="131"/>
      <c r="C88" s="132"/>
      <c r="D88" s="2"/>
      <c r="E88" s="2"/>
      <c r="F88" s="2"/>
    </row>
    <row r="89" spans="1:6" ht="14.25" customHeight="1">
      <c r="A89" s="131"/>
      <c r="B89" s="131"/>
      <c r="C89" s="132"/>
      <c r="D89" s="2"/>
      <c r="E89" s="2"/>
      <c r="F89" s="2"/>
    </row>
    <row r="90" spans="1:6" ht="14.25" customHeight="1">
      <c r="A90" s="131"/>
      <c r="B90" s="131"/>
      <c r="C90" s="132"/>
      <c r="D90" s="2"/>
      <c r="E90" s="2"/>
      <c r="F90" s="2"/>
    </row>
    <row r="91" spans="1:6" ht="14.25" customHeight="1">
      <c r="A91" s="131"/>
      <c r="B91" s="131"/>
      <c r="C91" s="132"/>
      <c r="D91" s="2"/>
      <c r="E91" s="2"/>
      <c r="F91" s="2"/>
    </row>
    <row r="92" spans="1:6" ht="14.25" customHeight="1">
      <c r="A92" s="131"/>
      <c r="B92" s="131"/>
      <c r="C92" s="132"/>
      <c r="D92" s="2"/>
      <c r="E92" s="2"/>
      <c r="F92" s="2"/>
    </row>
    <row r="93" spans="1:6" ht="14.25" customHeight="1">
      <c r="A93" s="131"/>
      <c r="B93" s="131"/>
      <c r="C93" s="132"/>
      <c r="D93" s="2"/>
      <c r="E93" s="2"/>
      <c r="F93" s="2"/>
    </row>
    <row r="94" spans="1:6" ht="14.25" customHeight="1">
      <c r="A94" s="131"/>
      <c r="B94" s="131"/>
      <c r="C94" s="132"/>
      <c r="D94" s="2"/>
      <c r="E94" s="2"/>
      <c r="F94" s="2"/>
    </row>
    <row r="95" spans="1:6" ht="14.25" customHeight="1">
      <c r="A95" s="131"/>
      <c r="B95" s="131"/>
      <c r="C95" s="132"/>
      <c r="D95" s="2"/>
      <c r="E95" s="2"/>
      <c r="F95" s="2"/>
    </row>
    <row r="96" spans="1:6" ht="14.25" customHeight="1">
      <c r="A96" s="131"/>
      <c r="B96" s="131"/>
      <c r="C96" s="132"/>
      <c r="D96" s="2"/>
      <c r="E96" s="2"/>
      <c r="F96" s="2"/>
    </row>
    <row r="97" spans="1:6" ht="14.25" customHeight="1">
      <c r="A97" s="131"/>
      <c r="B97" s="131"/>
      <c r="C97" s="132"/>
      <c r="D97" s="2"/>
      <c r="E97" s="2"/>
      <c r="F97" s="2"/>
    </row>
    <row r="98" spans="1:6" ht="14.25" customHeight="1">
      <c r="A98" s="131"/>
      <c r="B98" s="131"/>
      <c r="C98" s="132"/>
      <c r="D98" s="2"/>
      <c r="E98" s="2"/>
      <c r="F98" s="2"/>
    </row>
    <row r="99" spans="1:6" ht="14.25" customHeight="1">
      <c r="A99" s="131"/>
      <c r="B99" s="131"/>
      <c r="C99" s="132"/>
      <c r="D99" s="2"/>
      <c r="E99" s="2"/>
      <c r="F99" s="2"/>
    </row>
    <row r="100" spans="1:6" ht="14.25" customHeight="1">
      <c r="A100" s="131"/>
      <c r="B100" s="131"/>
      <c r="C100" s="132"/>
      <c r="D100" s="2"/>
      <c r="E100" s="2"/>
      <c r="F100" s="2"/>
    </row>
    <row r="101" spans="1:6" ht="14.25" customHeight="1">
      <c r="A101" s="131"/>
      <c r="B101" s="131"/>
      <c r="C101" s="132"/>
      <c r="D101" s="2"/>
      <c r="E101" s="2"/>
      <c r="F101" s="2"/>
    </row>
    <row r="102" spans="1:6" ht="14.25" customHeight="1">
      <c r="A102" s="131"/>
      <c r="B102" s="131"/>
      <c r="C102" s="132"/>
      <c r="D102" s="2"/>
      <c r="E102" s="2"/>
      <c r="F102" s="2"/>
    </row>
    <row r="103" spans="1:6" ht="14.25" customHeight="1">
      <c r="A103" s="131"/>
      <c r="B103" s="131"/>
      <c r="C103" s="132"/>
      <c r="D103" s="2"/>
      <c r="E103" s="2"/>
      <c r="F103" s="2"/>
    </row>
    <row r="104" spans="1:6" ht="14.25" customHeight="1">
      <c r="A104" s="131"/>
      <c r="B104" s="131"/>
      <c r="C104" s="132"/>
      <c r="D104" s="2"/>
      <c r="E104" s="2"/>
      <c r="F104" s="2"/>
    </row>
    <row r="105" spans="1:6" ht="14.25" customHeight="1">
      <c r="A105" s="131"/>
      <c r="B105" s="131"/>
      <c r="C105" s="132"/>
      <c r="D105" s="2"/>
      <c r="E105" s="2"/>
      <c r="F105" s="2"/>
    </row>
    <row r="106" spans="1:6" ht="14.25" customHeight="1">
      <c r="A106" s="131"/>
      <c r="B106" s="131"/>
      <c r="C106" s="132"/>
      <c r="D106" s="2"/>
      <c r="E106" s="2"/>
      <c r="F106" s="2"/>
    </row>
    <row r="107" spans="1:6" ht="14.25" customHeight="1">
      <c r="A107" s="131"/>
      <c r="B107" s="131"/>
      <c r="C107" s="132"/>
      <c r="D107" s="2"/>
      <c r="E107" s="2"/>
      <c r="F107" s="2"/>
    </row>
    <row r="108" spans="1:6" ht="14.25" customHeight="1">
      <c r="A108" s="131"/>
      <c r="B108" s="131"/>
      <c r="C108" s="132"/>
      <c r="D108" s="2"/>
      <c r="E108" s="2"/>
      <c r="F108" s="2"/>
    </row>
    <row r="109" spans="1:6" ht="14.25" customHeight="1">
      <c r="A109" s="131"/>
      <c r="B109" s="131"/>
      <c r="C109" s="132"/>
      <c r="D109" s="2"/>
      <c r="E109" s="2"/>
      <c r="F109" s="2"/>
    </row>
    <row r="110" spans="1:6" ht="14.25" customHeight="1">
      <c r="A110" s="131"/>
      <c r="B110" s="131"/>
      <c r="C110" s="132"/>
      <c r="D110" s="2"/>
      <c r="E110" s="2"/>
      <c r="F110" s="2"/>
    </row>
    <row r="111" spans="1:6" ht="14.25" customHeight="1">
      <c r="A111" s="131"/>
      <c r="B111" s="131"/>
      <c r="C111" s="132"/>
      <c r="D111" s="2"/>
      <c r="E111" s="2"/>
      <c r="F111" s="2"/>
    </row>
    <row r="112" spans="1:6" ht="14.25" customHeight="1">
      <c r="A112" s="131"/>
      <c r="B112" s="131"/>
      <c r="C112" s="132"/>
      <c r="D112" s="2"/>
      <c r="E112" s="2"/>
      <c r="F112" s="2"/>
    </row>
    <row r="113" spans="1:6" ht="14.25" customHeight="1">
      <c r="A113" s="131"/>
      <c r="B113" s="131"/>
      <c r="C113" s="132"/>
      <c r="D113" s="2"/>
      <c r="E113" s="2"/>
      <c r="F113" s="2"/>
    </row>
    <row r="114" spans="1:6" ht="14.25" customHeight="1">
      <c r="A114" s="131"/>
      <c r="B114" s="131"/>
      <c r="C114" s="132"/>
      <c r="D114" s="2"/>
      <c r="E114" s="2"/>
      <c r="F114" s="2"/>
    </row>
    <row r="115" spans="1:6" ht="14.25" customHeight="1">
      <c r="A115" s="131"/>
      <c r="B115" s="131"/>
      <c r="C115" s="132"/>
      <c r="D115" s="2"/>
      <c r="E115" s="2"/>
      <c r="F115" s="2"/>
    </row>
    <row r="116" spans="1:6" ht="14.25" customHeight="1">
      <c r="A116" s="131"/>
      <c r="B116" s="131"/>
      <c r="C116" s="132"/>
      <c r="D116" s="2"/>
      <c r="E116" s="2"/>
      <c r="F116" s="2"/>
    </row>
    <row r="117" spans="1:6" ht="14.25" customHeight="1">
      <c r="A117" s="131"/>
      <c r="B117" s="131"/>
      <c r="C117" s="132"/>
      <c r="D117" s="2"/>
      <c r="E117" s="2"/>
      <c r="F117" s="2"/>
    </row>
    <row r="118" spans="1:6" ht="14.25" customHeight="1">
      <c r="A118" s="131"/>
      <c r="B118" s="131"/>
      <c r="C118" s="132"/>
      <c r="D118" s="2"/>
      <c r="E118" s="2"/>
      <c r="F118" s="2"/>
    </row>
    <row r="119" spans="1:6" ht="14.25" customHeight="1">
      <c r="A119" s="131"/>
      <c r="B119" s="131"/>
      <c r="C119" s="132"/>
      <c r="D119" s="2"/>
      <c r="E119" s="2"/>
      <c r="F119" s="2"/>
    </row>
    <row r="120" spans="1:6" ht="14.25" customHeight="1">
      <c r="A120" s="131"/>
      <c r="B120" s="131"/>
      <c r="C120" s="132"/>
      <c r="D120" s="2"/>
      <c r="E120" s="2"/>
      <c r="F120" s="2"/>
    </row>
    <row r="121" spans="1:6" ht="14.25" customHeight="1">
      <c r="A121" s="131"/>
      <c r="B121" s="131"/>
      <c r="C121" s="132"/>
      <c r="D121" s="2"/>
      <c r="E121" s="2"/>
      <c r="F121" s="2"/>
    </row>
    <row r="122" spans="1:6" ht="14.25" customHeight="1">
      <c r="A122" s="131"/>
      <c r="B122" s="131"/>
      <c r="C122" s="132"/>
      <c r="D122" s="2"/>
      <c r="E122" s="2"/>
      <c r="F122" s="2"/>
    </row>
    <row r="123" spans="1:6" ht="14.25" customHeight="1">
      <c r="A123" s="131"/>
      <c r="B123" s="131"/>
      <c r="C123" s="132"/>
      <c r="D123" s="2"/>
      <c r="E123" s="2"/>
      <c r="F123" s="2"/>
    </row>
    <row r="124" spans="1:6" ht="14.25" customHeight="1">
      <c r="A124" s="131"/>
      <c r="B124" s="131"/>
      <c r="C124" s="132"/>
      <c r="D124" s="2"/>
      <c r="E124" s="2"/>
      <c r="F124" s="2"/>
    </row>
    <row r="125" spans="1:6" ht="14.25" customHeight="1">
      <c r="A125" s="131"/>
      <c r="B125" s="131"/>
      <c r="C125" s="132"/>
      <c r="D125" s="2"/>
      <c r="E125" s="2"/>
      <c r="F125" s="2"/>
    </row>
    <row r="126" spans="1:6" ht="14.25" customHeight="1">
      <c r="A126" s="131"/>
      <c r="B126" s="131"/>
      <c r="C126" s="132"/>
      <c r="D126" s="2"/>
      <c r="E126" s="2"/>
      <c r="F126" s="2"/>
    </row>
    <row r="127" spans="1:6" ht="14.25" customHeight="1">
      <c r="A127" s="131"/>
      <c r="B127" s="131"/>
      <c r="C127" s="132"/>
      <c r="D127" s="2"/>
      <c r="E127" s="2"/>
      <c r="F127" s="2"/>
    </row>
    <row r="128" spans="1:6" ht="14.25" customHeight="1">
      <c r="A128" s="131"/>
      <c r="B128" s="131"/>
      <c r="C128" s="132"/>
      <c r="D128" s="2"/>
      <c r="E128" s="2"/>
      <c r="F128" s="2"/>
    </row>
    <row r="129" spans="1:6" ht="14.25" customHeight="1">
      <c r="A129" s="131"/>
      <c r="B129" s="131"/>
      <c r="C129" s="132"/>
      <c r="D129" s="2"/>
      <c r="E129" s="2"/>
      <c r="F129" s="2"/>
    </row>
    <row r="130" spans="1:6" ht="14.25" customHeight="1">
      <c r="A130" s="131"/>
      <c r="B130" s="131"/>
      <c r="C130" s="132"/>
      <c r="D130" s="2"/>
      <c r="E130" s="2"/>
      <c r="F130" s="2"/>
    </row>
    <row r="131" spans="1:6" ht="14.25" customHeight="1">
      <c r="A131" s="131"/>
      <c r="B131" s="131"/>
      <c r="C131" s="132"/>
      <c r="D131" s="2"/>
      <c r="E131" s="2"/>
      <c r="F131" s="2"/>
    </row>
    <row r="132" spans="1:6" ht="14.25" customHeight="1">
      <c r="A132" s="131"/>
      <c r="B132" s="131"/>
      <c r="C132" s="132"/>
      <c r="D132" s="2"/>
      <c r="E132" s="2"/>
      <c r="F132" s="2"/>
    </row>
    <row r="133" spans="1:6" ht="14.25" customHeight="1">
      <c r="A133" s="131"/>
      <c r="B133" s="131"/>
      <c r="C133" s="132"/>
      <c r="D133" s="2"/>
      <c r="E133" s="2"/>
      <c r="F133" s="2"/>
    </row>
    <row r="134" spans="1:6" ht="14.25" customHeight="1">
      <c r="A134" s="131"/>
      <c r="B134" s="131"/>
      <c r="C134" s="132"/>
      <c r="D134" s="2"/>
      <c r="E134" s="2"/>
      <c r="F134" s="2"/>
    </row>
    <row r="135" spans="1:6" ht="14.25" customHeight="1">
      <c r="A135" s="131"/>
      <c r="B135" s="131"/>
      <c r="C135" s="132"/>
      <c r="D135" s="2"/>
      <c r="E135" s="2"/>
      <c r="F135" s="2"/>
    </row>
    <row r="136" spans="1:6" ht="14.25" customHeight="1">
      <c r="A136" s="131"/>
      <c r="B136" s="131"/>
      <c r="C136" s="132"/>
      <c r="D136" s="2"/>
      <c r="E136" s="2"/>
      <c r="F136" s="2"/>
    </row>
    <row r="137" spans="1:6" ht="14.25" customHeight="1">
      <c r="A137" s="131"/>
      <c r="B137" s="131"/>
      <c r="C137" s="132"/>
      <c r="D137" s="2"/>
      <c r="E137" s="2"/>
      <c r="F137" s="2"/>
    </row>
    <row r="138" spans="1:6" ht="14.25" customHeight="1">
      <c r="A138" s="131"/>
      <c r="B138" s="131"/>
      <c r="C138" s="132"/>
      <c r="D138" s="2"/>
      <c r="E138" s="2"/>
      <c r="F138" s="2"/>
    </row>
    <row r="139" spans="1:6" ht="14.25" customHeight="1">
      <c r="A139" s="131"/>
      <c r="B139" s="131"/>
      <c r="C139" s="132"/>
      <c r="D139" s="2"/>
      <c r="E139" s="2"/>
      <c r="F139" s="2"/>
    </row>
    <row r="140" spans="1:6" ht="14.25" customHeight="1">
      <c r="A140" s="131"/>
      <c r="B140" s="131"/>
      <c r="C140" s="132"/>
      <c r="D140" s="2"/>
      <c r="E140" s="2"/>
      <c r="F140" s="2"/>
    </row>
    <row r="141" spans="1:6" ht="14.25" customHeight="1">
      <c r="A141" s="131"/>
      <c r="B141" s="131"/>
      <c r="C141" s="132"/>
      <c r="D141" s="2"/>
      <c r="E141" s="2"/>
      <c r="F141" s="2"/>
    </row>
    <row r="142" spans="1:6" ht="14.25" customHeight="1">
      <c r="A142" s="131"/>
      <c r="B142" s="131"/>
      <c r="C142" s="132"/>
      <c r="D142" s="2"/>
      <c r="E142" s="2"/>
      <c r="F142" s="2"/>
    </row>
    <row r="143" spans="1:6" ht="14.25" customHeight="1">
      <c r="A143" s="131"/>
      <c r="B143" s="131"/>
      <c r="C143" s="132"/>
      <c r="D143" s="2"/>
      <c r="E143" s="2"/>
      <c r="F143" s="2"/>
    </row>
    <row r="144" spans="1:6" ht="14.25" customHeight="1">
      <c r="A144" s="131"/>
      <c r="B144" s="131"/>
      <c r="C144" s="132"/>
      <c r="D144" s="2"/>
      <c r="E144" s="2"/>
      <c r="F144" s="2"/>
    </row>
    <row r="145" spans="1:6" ht="14.25" customHeight="1">
      <c r="A145" s="131"/>
      <c r="B145" s="131"/>
      <c r="C145" s="132"/>
      <c r="D145" s="2"/>
      <c r="E145" s="2"/>
      <c r="F145" s="2"/>
    </row>
    <row r="146" spans="1:6" ht="14.25" customHeight="1">
      <c r="A146" s="131"/>
      <c r="B146" s="131"/>
      <c r="C146" s="132"/>
      <c r="D146" s="2"/>
      <c r="E146" s="2"/>
      <c r="F146" s="2"/>
    </row>
    <row r="147" spans="1:6" ht="14.25" customHeight="1">
      <c r="A147" s="131"/>
      <c r="B147" s="131"/>
      <c r="C147" s="132"/>
      <c r="D147" s="2"/>
      <c r="E147" s="2"/>
      <c r="F147" s="2"/>
    </row>
    <row r="148" spans="1:6" ht="14.25" customHeight="1">
      <c r="A148" s="131"/>
      <c r="B148" s="131"/>
      <c r="C148" s="132"/>
      <c r="D148" s="2"/>
      <c r="E148" s="2"/>
      <c r="F148" s="2"/>
    </row>
    <row r="149" spans="1:6" ht="14.25" customHeight="1">
      <c r="A149" s="131"/>
      <c r="B149" s="131"/>
      <c r="C149" s="132"/>
      <c r="D149" s="2"/>
      <c r="E149" s="2"/>
      <c r="F149" s="2"/>
    </row>
    <row r="150" spans="1:6" ht="14.25" customHeight="1">
      <c r="A150" s="131"/>
      <c r="B150" s="131"/>
      <c r="C150" s="132"/>
      <c r="D150" s="2"/>
      <c r="E150" s="2"/>
      <c r="F150" s="2"/>
    </row>
    <row r="151" spans="1:6" ht="14.25" customHeight="1">
      <c r="A151" s="131"/>
      <c r="B151" s="131"/>
      <c r="C151" s="132"/>
      <c r="D151" s="2"/>
      <c r="E151" s="2"/>
      <c r="F151" s="2"/>
    </row>
    <row r="152" spans="1:6" ht="14.25" customHeight="1">
      <c r="A152" s="131"/>
      <c r="B152" s="131"/>
      <c r="C152" s="132"/>
      <c r="D152" s="2"/>
      <c r="E152" s="2"/>
      <c r="F152" s="2"/>
    </row>
    <row r="153" spans="1:6" ht="14.25" customHeight="1">
      <c r="A153" s="131"/>
      <c r="B153" s="131"/>
      <c r="C153" s="132"/>
      <c r="D153" s="2"/>
      <c r="E153" s="2"/>
      <c r="F153" s="2"/>
    </row>
    <row r="154" spans="1:6" ht="14.25" customHeight="1">
      <c r="A154" s="131"/>
      <c r="B154" s="131"/>
      <c r="C154" s="132"/>
      <c r="D154" s="2"/>
      <c r="E154" s="2"/>
      <c r="F154" s="2"/>
    </row>
    <row r="155" spans="1:6" ht="14.25" customHeight="1">
      <c r="A155" s="131"/>
      <c r="B155" s="131"/>
      <c r="C155" s="132"/>
      <c r="D155" s="2"/>
      <c r="E155" s="2"/>
      <c r="F155" s="2"/>
    </row>
    <row r="156" spans="1:6" ht="14.25" customHeight="1">
      <c r="A156" s="131"/>
      <c r="B156" s="131"/>
      <c r="C156" s="132"/>
      <c r="D156" s="2"/>
      <c r="E156" s="2"/>
      <c r="F156" s="2"/>
    </row>
    <row r="157" spans="1:6" ht="14.25" customHeight="1">
      <c r="A157" s="131"/>
      <c r="B157" s="131"/>
      <c r="C157" s="132"/>
      <c r="D157" s="2"/>
      <c r="E157" s="2"/>
      <c r="F157" s="2"/>
    </row>
    <row r="158" spans="1:6" ht="14.25" customHeight="1">
      <c r="A158" s="131"/>
      <c r="B158" s="131"/>
      <c r="C158" s="132"/>
      <c r="D158" s="2"/>
      <c r="E158" s="2"/>
      <c r="F158" s="2"/>
    </row>
    <row r="159" spans="1:6" ht="14.25" customHeight="1">
      <c r="A159" s="131"/>
      <c r="B159" s="131"/>
      <c r="C159" s="132"/>
      <c r="D159" s="2"/>
      <c r="E159" s="2"/>
      <c r="F159" s="2"/>
    </row>
    <row r="160" spans="1:6" ht="14.25" customHeight="1">
      <c r="A160" s="131"/>
      <c r="B160" s="131"/>
      <c r="C160" s="132"/>
      <c r="D160" s="2"/>
      <c r="E160" s="2"/>
      <c r="F160" s="2"/>
    </row>
    <row r="161" spans="1:6" ht="14.25" customHeight="1">
      <c r="A161" s="131"/>
      <c r="B161" s="131"/>
      <c r="C161" s="132"/>
      <c r="D161" s="2"/>
      <c r="E161" s="2"/>
      <c r="F161" s="2"/>
    </row>
    <row r="162" spans="1:6" ht="14.25" customHeight="1">
      <c r="A162" s="131"/>
      <c r="B162" s="131"/>
      <c r="C162" s="132"/>
      <c r="D162" s="2"/>
      <c r="E162" s="2"/>
      <c r="F162" s="2"/>
    </row>
    <row r="163" spans="1:6" ht="14.25" customHeight="1">
      <c r="A163" s="131"/>
      <c r="B163" s="131"/>
      <c r="C163" s="132"/>
      <c r="D163" s="2"/>
      <c r="E163" s="2"/>
      <c r="F163" s="2"/>
    </row>
    <row r="164" spans="1:6" ht="14.25" customHeight="1">
      <c r="A164" s="131"/>
      <c r="B164" s="131"/>
      <c r="C164" s="132"/>
      <c r="D164" s="2"/>
      <c r="E164" s="2"/>
      <c r="F164" s="2"/>
    </row>
    <row r="165" spans="1:6" ht="14.25" customHeight="1">
      <c r="A165" s="131"/>
      <c r="B165" s="131"/>
      <c r="C165" s="132"/>
      <c r="D165" s="2"/>
      <c r="E165" s="2"/>
      <c r="F165" s="2"/>
    </row>
    <row r="166" spans="1:6" ht="14.25" customHeight="1">
      <c r="A166" s="131"/>
      <c r="B166" s="131"/>
      <c r="C166" s="132"/>
      <c r="D166" s="2"/>
      <c r="E166" s="2"/>
      <c r="F166" s="2"/>
    </row>
    <row r="167" spans="1:6" ht="14.25" customHeight="1">
      <c r="A167" s="131"/>
      <c r="B167" s="131"/>
      <c r="C167" s="132"/>
      <c r="D167" s="2"/>
      <c r="E167" s="2"/>
      <c r="F167" s="2"/>
    </row>
    <row r="168" spans="1:6" ht="14.25" customHeight="1">
      <c r="A168" s="131"/>
      <c r="B168" s="131"/>
      <c r="C168" s="132"/>
      <c r="D168" s="2"/>
      <c r="E168" s="2"/>
      <c r="F168" s="2"/>
    </row>
    <row r="169" spans="1:6" ht="14.25" customHeight="1">
      <c r="A169" s="131"/>
      <c r="B169" s="131"/>
      <c r="C169" s="132"/>
      <c r="D169" s="2"/>
      <c r="E169" s="2"/>
      <c r="F169" s="2"/>
    </row>
    <row r="170" spans="1:6" ht="14.25" customHeight="1">
      <c r="A170" s="131"/>
      <c r="B170" s="131"/>
      <c r="C170" s="132"/>
      <c r="D170" s="2"/>
      <c r="E170" s="2"/>
      <c r="F170" s="2"/>
    </row>
    <row r="171" spans="1:6" ht="14.25" customHeight="1">
      <c r="A171" s="131"/>
      <c r="B171" s="131"/>
      <c r="C171" s="132"/>
      <c r="D171" s="2"/>
      <c r="E171" s="2"/>
      <c r="F171" s="2"/>
    </row>
    <row r="172" spans="1:6" ht="14.25" customHeight="1">
      <c r="A172" s="131"/>
      <c r="B172" s="131"/>
      <c r="C172" s="132"/>
      <c r="D172" s="2"/>
      <c r="E172" s="2"/>
      <c r="F172" s="2"/>
    </row>
    <row r="173" spans="1:6" ht="14.25" customHeight="1">
      <c r="A173" s="131"/>
      <c r="B173" s="131"/>
      <c r="C173" s="132"/>
      <c r="D173" s="2"/>
      <c r="E173" s="2"/>
      <c r="F173" s="2"/>
    </row>
    <row r="174" spans="1:6" ht="14.25" customHeight="1">
      <c r="A174" s="131"/>
      <c r="B174" s="131"/>
      <c r="C174" s="132"/>
      <c r="D174" s="2"/>
      <c r="E174" s="2"/>
      <c r="F174" s="2"/>
    </row>
    <row r="175" spans="1:6" ht="14.25" customHeight="1">
      <c r="A175" s="131"/>
      <c r="B175" s="131"/>
      <c r="C175" s="132"/>
      <c r="D175" s="2"/>
      <c r="E175" s="2"/>
      <c r="F175" s="2"/>
    </row>
    <row r="176" spans="1:6" ht="14.25" customHeight="1">
      <c r="A176" s="131"/>
      <c r="B176" s="131"/>
      <c r="C176" s="132"/>
      <c r="D176" s="2"/>
      <c r="E176" s="2"/>
      <c r="F176" s="2"/>
    </row>
    <row r="177" spans="1:6" ht="14.25" customHeight="1">
      <c r="A177" s="131"/>
      <c r="B177" s="131"/>
      <c r="C177" s="132"/>
      <c r="D177" s="2"/>
      <c r="E177" s="2"/>
      <c r="F177" s="2"/>
    </row>
    <row r="178" spans="1:6" ht="14.25" customHeight="1">
      <c r="A178" s="131"/>
      <c r="B178" s="131"/>
      <c r="C178" s="132"/>
      <c r="D178" s="2"/>
      <c r="E178" s="2"/>
      <c r="F178" s="2"/>
    </row>
    <row r="179" spans="1:6" ht="14.25" customHeight="1">
      <c r="A179" s="131"/>
      <c r="B179" s="131"/>
      <c r="C179" s="132"/>
      <c r="D179" s="2"/>
      <c r="E179" s="2"/>
      <c r="F179" s="2"/>
    </row>
    <row r="180" spans="1:6" ht="14.25" customHeight="1">
      <c r="A180" s="131"/>
      <c r="B180" s="131"/>
      <c r="C180" s="132"/>
      <c r="D180" s="2"/>
      <c r="E180" s="2"/>
      <c r="F180" s="2"/>
    </row>
    <row r="181" spans="1:6" ht="14.25" customHeight="1">
      <c r="A181" s="131"/>
      <c r="B181" s="131"/>
      <c r="C181" s="132"/>
      <c r="D181" s="2"/>
      <c r="E181" s="2"/>
      <c r="F181" s="2"/>
    </row>
    <row r="182" spans="1:6" ht="14.25" customHeight="1">
      <c r="A182" s="131"/>
      <c r="B182" s="131"/>
      <c r="C182" s="132"/>
      <c r="D182" s="2"/>
      <c r="E182" s="2"/>
      <c r="F182" s="2"/>
    </row>
    <row r="183" spans="1:6" ht="14.25" customHeight="1">
      <c r="A183" s="131"/>
      <c r="B183" s="131"/>
      <c r="C183" s="132"/>
      <c r="D183" s="2"/>
      <c r="E183" s="2"/>
      <c r="F183" s="2"/>
    </row>
    <row r="184" spans="1:6" ht="14.25" customHeight="1">
      <c r="A184" s="131"/>
      <c r="B184" s="131"/>
      <c r="C184" s="132"/>
      <c r="D184" s="2"/>
      <c r="E184" s="2"/>
      <c r="F184" s="2"/>
    </row>
    <row r="185" spans="1:6" ht="14.25" customHeight="1">
      <c r="A185" s="131"/>
      <c r="B185" s="131"/>
      <c r="C185" s="132"/>
      <c r="D185" s="2"/>
      <c r="E185" s="2"/>
      <c r="F185" s="2"/>
    </row>
    <row r="186" spans="1:6" ht="14.25" customHeight="1">
      <c r="A186" s="131"/>
      <c r="B186" s="131"/>
      <c r="C186" s="132"/>
      <c r="D186" s="2"/>
      <c r="E186" s="2"/>
      <c r="F186" s="2"/>
    </row>
    <row r="187" spans="1:6" ht="14.25" customHeight="1">
      <c r="A187" s="131"/>
      <c r="B187" s="131"/>
      <c r="C187" s="132"/>
      <c r="D187" s="2"/>
      <c r="E187" s="2"/>
      <c r="F187" s="2"/>
    </row>
    <row r="188" spans="1:6" ht="14.25" customHeight="1">
      <c r="A188" s="131"/>
      <c r="B188" s="131"/>
      <c r="C188" s="132"/>
      <c r="D188" s="2"/>
      <c r="E188" s="2"/>
      <c r="F188" s="2"/>
    </row>
    <row r="189" spans="1:6" ht="14.25" customHeight="1">
      <c r="A189" s="131"/>
      <c r="B189" s="131"/>
      <c r="C189" s="132"/>
      <c r="D189" s="2"/>
      <c r="E189" s="2"/>
      <c r="F189" s="2"/>
    </row>
    <row r="190" spans="1:6" ht="14.25" customHeight="1">
      <c r="A190" s="131"/>
      <c r="B190" s="131"/>
      <c r="C190" s="132"/>
      <c r="D190" s="2"/>
      <c r="E190" s="2"/>
      <c r="F190" s="2"/>
    </row>
    <row r="191" spans="1:6" ht="14.25" customHeight="1">
      <c r="A191" s="131"/>
      <c r="B191" s="131"/>
      <c r="C191" s="132"/>
      <c r="D191" s="2"/>
      <c r="E191" s="2"/>
      <c r="F191" s="2"/>
    </row>
    <row r="192" spans="1:6" ht="14.25" customHeight="1">
      <c r="A192" s="131"/>
      <c r="B192" s="131"/>
      <c r="C192" s="132"/>
      <c r="D192" s="2"/>
      <c r="E192" s="2"/>
      <c r="F192" s="2"/>
    </row>
    <row r="193" spans="1:6" ht="14.25" customHeight="1">
      <c r="A193" s="131"/>
      <c r="B193" s="131"/>
      <c r="C193" s="132"/>
      <c r="D193" s="2"/>
      <c r="E193" s="2"/>
      <c r="F193" s="2"/>
    </row>
    <row r="194" spans="1:6" ht="14.25" customHeight="1">
      <c r="A194" s="131"/>
      <c r="B194" s="131"/>
      <c r="C194" s="132"/>
      <c r="D194" s="2"/>
      <c r="E194" s="2"/>
      <c r="F194" s="2"/>
    </row>
    <row r="195" spans="1:6" ht="14.25" customHeight="1">
      <c r="A195" s="131"/>
      <c r="B195" s="131"/>
      <c r="C195" s="132"/>
      <c r="D195" s="2"/>
      <c r="E195" s="2"/>
      <c r="F195" s="2"/>
    </row>
    <row r="196" spans="1:6" ht="14.25" customHeight="1">
      <c r="A196" s="131"/>
      <c r="B196" s="131"/>
      <c r="C196" s="132"/>
      <c r="D196" s="2"/>
      <c r="E196" s="2"/>
      <c r="F196" s="2"/>
    </row>
    <row r="197" spans="1:6" ht="14.25" customHeight="1">
      <c r="A197" s="131"/>
      <c r="B197" s="131"/>
      <c r="C197" s="132"/>
      <c r="D197" s="2"/>
      <c r="E197" s="2"/>
      <c r="F197" s="2"/>
    </row>
    <row r="198" spans="1:6" ht="14.25" customHeight="1">
      <c r="A198" s="131"/>
      <c r="B198" s="131"/>
      <c r="C198" s="132"/>
      <c r="D198" s="2"/>
      <c r="E198" s="2"/>
      <c r="F198" s="2"/>
    </row>
    <row r="199" spans="1:6" ht="14.25" customHeight="1">
      <c r="A199" s="131"/>
      <c r="B199" s="131"/>
      <c r="C199" s="132"/>
      <c r="D199" s="2"/>
      <c r="E199" s="2"/>
      <c r="F199" s="2"/>
    </row>
    <row r="200" spans="1:6" ht="14.25" customHeight="1">
      <c r="A200" s="131"/>
      <c r="B200" s="131"/>
      <c r="C200" s="132"/>
      <c r="D200" s="2"/>
      <c r="E200" s="2"/>
      <c r="F200" s="2"/>
    </row>
    <row r="201" spans="1:6" ht="14.25" customHeight="1">
      <c r="A201" s="131"/>
      <c r="B201" s="131"/>
      <c r="C201" s="132"/>
      <c r="D201" s="2"/>
      <c r="E201" s="2"/>
      <c r="F201" s="2"/>
    </row>
    <row r="202" spans="1:6" ht="14.25" customHeight="1">
      <c r="A202" s="131"/>
      <c r="B202" s="131"/>
      <c r="C202" s="132"/>
      <c r="D202" s="2"/>
      <c r="E202" s="2"/>
      <c r="F202" s="2"/>
    </row>
    <row r="203" spans="1:6" ht="14.25" customHeight="1">
      <c r="A203" s="131"/>
      <c r="B203" s="131"/>
      <c r="C203" s="132"/>
      <c r="D203" s="2"/>
      <c r="E203" s="2"/>
      <c r="F203" s="2"/>
    </row>
    <row r="204" spans="1:6" ht="14.25" customHeight="1">
      <c r="A204" s="131"/>
      <c r="B204" s="131"/>
      <c r="C204" s="132"/>
      <c r="D204" s="2"/>
      <c r="E204" s="2"/>
      <c r="F204" s="2"/>
    </row>
    <row r="205" spans="1:6" ht="14.25" customHeight="1">
      <c r="A205" s="131"/>
      <c r="B205" s="131"/>
      <c r="C205" s="132"/>
      <c r="D205" s="2"/>
      <c r="E205" s="2"/>
      <c r="F205" s="2"/>
    </row>
    <row r="206" spans="1:6" ht="14.25" customHeight="1">
      <c r="A206" s="131"/>
      <c r="B206" s="131"/>
      <c r="C206" s="132"/>
      <c r="D206" s="2"/>
      <c r="E206" s="2"/>
      <c r="F206" s="2"/>
    </row>
    <row r="207" spans="1:6" ht="14.25" customHeight="1">
      <c r="A207" s="131"/>
      <c r="B207" s="131"/>
      <c r="C207" s="132"/>
      <c r="D207" s="2"/>
      <c r="E207" s="2"/>
      <c r="F207" s="2"/>
    </row>
    <row r="208" spans="1:6" ht="14.25" customHeight="1">
      <c r="A208" s="131"/>
      <c r="B208" s="131"/>
      <c r="C208" s="132"/>
      <c r="D208" s="2"/>
      <c r="E208" s="2"/>
      <c r="F208" s="2"/>
    </row>
    <row r="209" spans="1:6" ht="14.25" customHeight="1">
      <c r="A209" s="131"/>
      <c r="B209" s="131"/>
      <c r="C209" s="132"/>
      <c r="D209" s="2"/>
      <c r="E209" s="2"/>
      <c r="F209" s="2"/>
    </row>
    <row r="210" spans="1:6" ht="14.25" customHeight="1">
      <c r="A210" s="131"/>
      <c r="B210" s="131"/>
      <c r="C210" s="132"/>
      <c r="D210" s="2"/>
      <c r="E210" s="2"/>
      <c r="F210" s="2"/>
    </row>
    <row r="211" spans="1:6" ht="14.25" customHeight="1">
      <c r="A211" s="131"/>
      <c r="B211" s="131"/>
      <c r="C211" s="132"/>
      <c r="D211" s="2"/>
      <c r="E211" s="2"/>
      <c r="F211" s="2"/>
    </row>
    <row r="212" spans="1:6" ht="14.25" customHeight="1">
      <c r="A212" s="131"/>
      <c r="B212" s="131"/>
      <c r="C212" s="132"/>
      <c r="D212" s="2"/>
      <c r="E212" s="2"/>
      <c r="F212" s="2"/>
    </row>
    <row r="213" spans="1:6" ht="14.25" customHeight="1">
      <c r="A213" s="131"/>
      <c r="B213" s="131"/>
      <c r="C213" s="132"/>
      <c r="D213" s="2"/>
      <c r="E213" s="2"/>
      <c r="F213" s="2"/>
    </row>
    <row r="214" spans="1:6" ht="14.25" customHeight="1">
      <c r="A214" s="131"/>
      <c r="B214" s="131"/>
      <c r="C214" s="132"/>
      <c r="D214" s="2"/>
      <c r="E214" s="2"/>
      <c r="F214" s="2"/>
    </row>
    <row r="215" spans="1:6" ht="14.25" customHeight="1">
      <c r="A215" s="131"/>
      <c r="B215" s="131"/>
      <c r="C215" s="132"/>
      <c r="D215" s="2"/>
      <c r="E215" s="2"/>
      <c r="F215" s="2"/>
    </row>
    <row r="216" spans="1:6" ht="14.25" customHeight="1">
      <c r="A216" s="131"/>
      <c r="B216" s="131"/>
      <c r="C216" s="132"/>
      <c r="D216" s="2"/>
      <c r="E216" s="2"/>
      <c r="F216" s="2"/>
    </row>
    <row r="217" spans="1:6" ht="14.25" customHeight="1">
      <c r="A217" s="131"/>
      <c r="B217" s="131"/>
      <c r="C217" s="132"/>
      <c r="D217" s="2"/>
      <c r="E217" s="2"/>
      <c r="F217" s="2"/>
    </row>
    <row r="218" spans="1:6" ht="14.25" customHeight="1">
      <c r="A218" s="131"/>
      <c r="B218" s="131"/>
      <c r="C218" s="132"/>
      <c r="D218" s="2"/>
      <c r="E218" s="2"/>
      <c r="F218" s="2"/>
    </row>
    <row r="219" spans="1:6" ht="14.25" customHeight="1">
      <c r="A219" s="131"/>
      <c r="B219" s="131"/>
      <c r="C219" s="132"/>
      <c r="D219" s="2"/>
      <c r="E219" s="2"/>
      <c r="F219" s="2"/>
    </row>
    <row r="220" spans="1:6" ht="14.25" customHeight="1">
      <c r="A220" s="131"/>
      <c r="B220" s="131"/>
      <c r="C220" s="132"/>
      <c r="D220" s="2"/>
      <c r="E220" s="2"/>
      <c r="F220" s="2"/>
    </row>
    <row r="221" spans="1:6" ht="14.25" customHeight="1">
      <c r="A221" s="131"/>
      <c r="B221" s="131"/>
      <c r="C221" s="132"/>
      <c r="D221" s="2"/>
      <c r="E221" s="2"/>
      <c r="F221" s="2"/>
    </row>
    <row r="222" spans="1:6" ht="14.25" customHeight="1">
      <c r="A222" s="131"/>
      <c r="B222" s="131"/>
      <c r="C222" s="132"/>
      <c r="D222" s="2"/>
      <c r="E222" s="2"/>
      <c r="F222" s="2"/>
    </row>
    <row r="223" spans="1:6" ht="14.25" customHeight="1">
      <c r="A223" s="131"/>
      <c r="B223" s="131"/>
      <c r="C223" s="132"/>
      <c r="D223" s="2"/>
      <c r="E223" s="2"/>
      <c r="F223" s="2"/>
    </row>
    <row r="224" spans="1:6" ht="14.25" customHeight="1">
      <c r="A224" s="131"/>
      <c r="B224" s="131"/>
      <c r="C224" s="132"/>
      <c r="D224" s="2"/>
      <c r="E224" s="2"/>
      <c r="F224" s="2"/>
    </row>
    <row r="225" spans="1:6" ht="14.25" customHeight="1">
      <c r="A225" s="131"/>
      <c r="B225" s="131"/>
      <c r="C225" s="132"/>
      <c r="D225" s="2"/>
      <c r="E225" s="2"/>
      <c r="F225" s="2"/>
    </row>
    <row r="226" spans="1:6" ht="14.25" customHeight="1">
      <c r="A226" s="131"/>
      <c r="B226" s="131"/>
      <c r="C226" s="132"/>
      <c r="D226" s="2"/>
      <c r="E226" s="2"/>
      <c r="F226" s="2"/>
    </row>
    <row r="227" spans="1:6" ht="14.25" customHeight="1">
      <c r="A227" s="131"/>
      <c r="B227" s="131"/>
      <c r="C227" s="132"/>
      <c r="D227" s="2"/>
      <c r="E227" s="2"/>
      <c r="F227" s="2"/>
    </row>
    <row r="228" spans="1:6" ht="14.25" customHeight="1">
      <c r="A228" s="131"/>
      <c r="B228" s="131"/>
      <c r="C228" s="132"/>
      <c r="D228" s="2"/>
      <c r="E228" s="2"/>
      <c r="F228" s="2"/>
    </row>
    <row r="229" spans="1:6" ht="14.25" customHeight="1">
      <c r="A229" s="131"/>
      <c r="B229" s="131"/>
      <c r="C229" s="132"/>
      <c r="D229" s="2"/>
      <c r="E229" s="2"/>
      <c r="F229" s="2"/>
    </row>
    <row r="230" spans="1:6" ht="14.25" customHeight="1">
      <c r="A230" s="131"/>
      <c r="B230" s="131"/>
      <c r="C230" s="132"/>
      <c r="D230" s="2"/>
      <c r="E230" s="2"/>
      <c r="F230" s="2"/>
    </row>
    <row r="231" spans="1:6" ht="14.25" customHeight="1">
      <c r="A231" s="131"/>
      <c r="B231" s="131"/>
      <c r="C231" s="132"/>
      <c r="D231" s="2"/>
      <c r="E231" s="2"/>
      <c r="F231" s="2"/>
    </row>
    <row r="232" spans="1:6" ht="14.25" customHeight="1">
      <c r="A232" s="131"/>
      <c r="B232" s="131"/>
      <c r="C232" s="132"/>
      <c r="D232" s="2"/>
      <c r="E232" s="2"/>
      <c r="F232" s="2"/>
    </row>
    <row r="233" spans="1:6" ht="14.25" customHeight="1">
      <c r="A233" s="131"/>
      <c r="B233" s="131"/>
      <c r="C233" s="132"/>
      <c r="D233" s="2"/>
      <c r="E233" s="2"/>
      <c r="F233" s="2"/>
    </row>
    <row r="234" spans="1:6" ht="14.25" customHeight="1">
      <c r="A234" s="131"/>
      <c r="B234" s="131"/>
      <c r="C234" s="132"/>
      <c r="D234" s="2"/>
      <c r="E234" s="2"/>
      <c r="F234" s="2"/>
    </row>
    <row r="235" spans="1:6" ht="14.25" customHeight="1">
      <c r="A235" s="131"/>
      <c r="B235" s="131"/>
      <c r="C235" s="132"/>
      <c r="D235" s="2"/>
      <c r="E235" s="2"/>
      <c r="F235" s="2"/>
    </row>
    <row r="236" spans="1:6" ht="14.25" customHeight="1">
      <c r="A236" s="131"/>
      <c r="B236" s="131"/>
      <c r="C236" s="132"/>
      <c r="D236" s="2"/>
      <c r="E236" s="2"/>
      <c r="F236" s="2"/>
    </row>
    <row r="237" spans="1:6" ht="14.25" customHeight="1">
      <c r="A237" s="131"/>
      <c r="B237" s="131"/>
      <c r="C237" s="132"/>
      <c r="D237" s="2"/>
      <c r="E237" s="2"/>
      <c r="F237" s="2"/>
    </row>
    <row r="238" spans="1:6" ht="14.25" customHeight="1">
      <c r="A238" s="131"/>
      <c r="B238" s="131"/>
      <c r="C238" s="132"/>
      <c r="D238" s="2"/>
      <c r="E238" s="2"/>
      <c r="F238" s="2"/>
    </row>
    <row r="239" spans="1:6" ht="14.25" customHeight="1">
      <c r="A239" s="131"/>
      <c r="B239" s="131"/>
      <c r="C239" s="132"/>
      <c r="D239" s="2"/>
      <c r="E239" s="2"/>
      <c r="F239" s="2"/>
    </row>
    <row r="240" spans="1:6" ht="14.25" customHeight="1">
      <c r="A240" s="131"/>
      <c r="B240" s="131"/>
      <c r="C240" s="132"/>
      <c r="D240" s="2"/>
      <c r="E240" s="2"/>
      <c r="F240" s="2"/>
    </row>
    <row r="241" spans="1:6" ht="14.25" customHeight="1">
      <c r="A241" s="131"/>
      <c r="B241" s="131"/>
      <c r="C241" s="132"/>
      <c r="D241" s="2"/>
      <c r="E241" s="2"/>
      <c r="F241" s="2"/>
    </row>
    <row r="242" spans="1:6" ht="14.25" customHeight="1">
      <c r="A242" s="131"/>
      <c r="B242" s="131"/>
      <c r="C242" s="132"/>
      <c r="D242" s="2"/>
      <c r="E242" s="2"/>
      <c r="F242" s="2"/>
    </row>
    <row r="243" spans="1:6" ht="14.25" customHeight="1">
      <c r="A243" s="131"/>
      <c r="B243" s="131"/>
      <c r="C243" s="132"/>
      <c r="D243" s="2"/>
      <c r="E243" s="2"/>
      <c r="F243" s="2"/>
    </row>
    <row r="244" spans="1:6" ht="14.25" customHeight="1">
      <c r="A244" s="131"/>
      <c r="B244" s="131"/>
      <c r="C244" s="132"/>
      <c r="D244" s="2"/>
      <c r="E244" s="2"/>
      <c r="F244" s="2"/>
    </row>
    <row r="245" spans="1:6" ht="14.25" customHeight="1">
      <c r="A245" s="131"/>
      <c r="B245" s="131"/>
      <c r="C245" s="132"/>
      <c r="D245" s="2"/>
      <c r="E245" s="2"/>
      <c r="F245" s="2"/>
    </row>
    <row r="246" spans="1:6" ht="14.25" customHeight="1">
      <c r="A246" s="131"/>
      <c r="B246" s="131"/>
      <c r="C246" s="132"/>
      <c r="D246" s="2"/>
      <c r="E246" s="2"/>
      <c r="F246" s="2"/>
    </row>
    <row r="247" spans="1:6" ht="14.25" customHeight="1">
      <c r="A247" s="131"/>
      <c r="B247" s="131"/>
      <c r="C247" s="132"/>
      <c r="D247" s="2"/>
      <c r="E247" s="2"/>
      <c r="F247" s="2"/>
    </row>
    <row r="248" spans="1:6" ht="14.25" customHeight="1">
      <c r="A248" s="131"/>
      <c r="B248" s="131"/>
      <c r="C248" s="132"/>
      <c r="D248" s="2"/>
      <c r="E248" s="2"/>
      <c r="F248" s="2"/>
    </row>
    <row r="249" spans="1:6" ht="14.25" customHeight="1">
      <c r="A249" s="131"/>
      <c r="B249" s="131"/>
      <c r="C249" s="132"/>
      <c r="D249" s="2"/>
      <c r="E249" s="2"/>
      <c r="F249" s="2"/>
    </row>
    <row r="250" spans="1:6" ht="14.25" customHeight="1">
      <c r="A250" s="131"/>
      <c r="B250" s="131"/>
      <c r="C250" s="132"/>
      <c r="D250" s="2"/>
      <c r="E250" s="2"/>
      <c r="F250" s="2"/>
    </row>
    <row r="251" spans="1:6" ht="14.25" customHeight="1">
      <c r="A251" s="131"/>
      <c r="B251" s="131"/>
      <c r="C251" s="132"/>
      <c r="D251" s="2"/>
      <c r="E251" s="2"/>
      <c r="F251" s="2"/>
    </row>
    <row r="252" spans="1:6" ht="14.25" customHeight="1">
      <c r="A252" s="131"/>
      <c r="B252" s="131"/>
      <c r="C252" s="132"/>
      <c r="D252" s="2"/>
      <c r="E252" s="2"/>
      <c r="F252" s="2"/>
    </row>
    <row r="253" spans="1:6" ht="14.25" customHeight="1">
      <c r="A253" s="131"/>
      <c r="B253" s="131"/>
      <c r="C253" s="132"/>
      <c r="D253" s="2"/>
      <c r="E253" s="2"/>
      <c r="F253" s="2"/>
    </row>
    <row r="254" spans="1:6" ht="14.25" customHeight="1">
      <c r="A254" s="131"/>
      <c r="B254" s="131"/>
      <c r="C254" s="132"/>
      <c r="D254" s="2"/>
      <c r="E254" s="2"/>
      <c r="F254" s="2"/>
    </row>
    <row r="255" spans="1:6" ht="14.25" customHeight="1">
      <c r="A255" s="131"/>
      <c r="B255" s="131"/>
      <c r="C255" s="132"/>
      <c r="D255" s="2"/>
      <c r="E255" s="2"/>
      <c r="F255" s="2"/>
    </row>
    <row r="256" spans="1:6" ht="14.25" customHeight="1">
      <c r="A256" s="131"/>
      <c r="B256" s="131"/>
      <c r="C256" s="132"/>
      <c r="D256" s="2"/>
      <c r="E256" s="2"/>
      <c r="F256" s="2"/>
    </row>
    <row r="257" spans="1:6" ht="14.25" customHeight="1">
      <c r="A257" s="131"/>
      <c r="B257" s="131"/>
      <c r="C257" s="132"/>
      <c r="D257" s="2"/>
      <c r="E257" s="2"/>
      <c r="F257" s="2"/>
    </row>
    <row r="258" spans="1:6" ht="14.25" customHeight="1">
      <c r="A258" s="131"/>
      <c r="B258" s="131"/>
      <c r="C258" s="132"/>
      <c r="D258" s="2"/>
      <c r="E258" s="2"/>
      <c r="F258" s="2"/>
    </row>
    <row r="259" spans="1:6" ht="14.25" customHeight="1">
      <c r="A259" s="131"/>
      <c r="B259" s="131"/>
      <c r="C259" s="132"/>
      <c r="D259" s="2"/>
      <c r="E259" s="2"/>
      <c r="F259" s="2"/>
    </row>
    <row r="260" spans="1:6" ht="14.25" customHeight="1">
      <c r="A260" s="131"/>
      <c r="B260" s="131"/>
      <c r="C260" s="132"/>
      <c r="D260" s="2"/>
      <c r="E260" s="2"/>
      <c r="F260" s="2"/>
    </row>
    <row r="261" spans="1:6" ht="14.25" customHeight="1">
      <c r="A261" s="131"/>
      <c r="B261" s="131"/>
      <c r="C261" s="132"/>
      <c r="D261" s="2"/>
      <c r="E261" s="2"/>
      <c r="F261" s="2"/>
    </row>
    <row r="262" spans="1:6" ht="14.25" customHeight="1">
      <c r="A262" s="131"/>
      <c r="B262" s="131"/>
      <c r="C262" s="132"/>
      <c r="D262" s="2"/>
      <c r="E262" s="2"/>
      <c r="F262" s="2"/>
    </row>
    <row r="263" spans="1:6" ht="14.25" customHeight="1">
      <c r="A263" s="131"/>
      <c r="B263" s="131"/>
      <c r="C263" s="132"/>
      <c r="D263" s="2"/>
      <c r="E263" s="2"/>
      <c r="F263" s="2"/>
    </row>
    <row r="264" spans="1:6" ht="14.25" customHeight="1">
      <c r="A264" s="131"/>
      <c r="B264" s="131"/>
      <c r="C264" s="132"/>
      <c r="D264" s="2"/>
      <c r="E264" s="2"/>
      <c r="F264" s="2"/>
    </row>
    <row r="265" spans="1:6" ht="14.25" customHeight="1">
      <c r="A265" s="131"/>
      <c r="B265" s="131"/>
      <c r="C265" s="132"/>
      <c r="D265" s="2"/>
      <c r="E265" s="2"/>
      <c r="F265" s="2"/>
    </row>
    <row r="266" spans="1:6" ht="14.25" customHeight="1">
      <c r="A266" s="131"/>
      <c r="B266" s="131"/>
      <c r="C266" s="132"/>
      <c r="D266" s="2"/>
      <c r="E266" s="2"/>
      <c r="F266" s="2"/>
    </row>
    <row r="267" spans="1:6" ht="14.25" customHeight="1">
      <c r="A267" s="131"/>
      <c r="B267" s="131"/>
      <c r="C267" s="132"/>
      <c r="D267" s="2"/>
      <c r="E267" s="2"/>
      <c r="F267" s="2"/>
    </row>
    <row r="268" spans="1:6" ht="14.25" customHeight="1">
      <c r="A268" s="131"/>
      <c r="B268" s="131"/>
      <c r="C268" s="132"/>
      <c r="D268" s="2"/>
      <c r="E268" s="2"/>
      <c r="F268" s="2"/>
    </row>
    <row r="269" spans="1:6" ht="14.25" customHeight="1">
      <c r="A269" s="131"/>
      <c r="B269" s="131"/>
      <c r="C269" s="132"/>
      <c r="D269" s="2"/>
      <c r="E269" s="2"/>
      <c r="F269" s="2"/>
    </row>
    <row r="270" spans="1:6" ht="14.25" customHeight="1">
      <c r="A270" s="131"/>
      <c r="B270" s="131"/>
      <c r="C270" s="132"/>
      <c r="D270" s="2"/>
      <c r="E270" s="2"/>
      <c r="F270" s="2"/>
    </row>
    <row r="271" spans="1:6" ht="14.25" customHeight="1">
      <c r="A271" s="131"/>
      <c r="B271" s="131"/>
      <c r="C271" s="132"/>
      <c r="D271" s="2"/>
      <c r="E271" s="2"/>
      <c r="F271" s="2"/>
    </row>
    <row r="272" spans="1:6" ht="14.25" customHeight="1">
      <c r="A272" s="131"/>
      <c r="B272" s="131"/>
      <c r="C272" s="132"/>
      <c r="D272" s="2"/>
      <c r="E272" s="2"/>
      <c r="F272" s="2"/>
    </row>
    <row r="273" spans="1:6" ht="14.25" customHeight="1">
      <c r="A273" s="131"/>
      <c r="B273" s="131"/>
      <c r="C273" s="132"/>
      <c r="D273" s="2"/>
      <c r="E273" s="2"/>
      <c r="F273" s="2"/>
    </row>
    <row r="274" spans="1:6" ht="14.25" customHeight="1">
      <c r="A274" s="131"/>
      <c r="B274" s="131"/>
      <c r="C274" s="132"/>
      <c r="D274" s="2"/>
      <c r="E274" s="2"/>
      <c r="F274" s="2"/>
    </row>
    <row r="275" spans="1:6" ht="14.25" customHeight="1">
      <c r="A275" s="131"/>
      <c r="B275" s="131"/>
      <c r="C275" s="132"/>
      <c r="D275" s="2"/>
      <c r="E275" s="2"/>
      <c r="F275" s="2"/>
    </row>
    <row r="276" spans="1:6" ht="14.25" customHeight="1">
      <c r="A276" s="131"/>
      <c r="B276" s="131"/>
      <c r="C276" s="132"/>
      <c r="D276" s="2"/>
      <c r="E276" s="2"/>
      <c r="F276" s="2"/>
    </row>
    <row r="277" spans="1:6" ht="14.25" customHeight="1">
      <c r="A277" s="131"/>
      <c r="B277" s="131"/>
      <c r="C277" s="132"/>
      <c r="D277" s="2"/>
      <c r="E277" s="2"/>
      <c r="F277" s="2"/>
    </row>
    <row r="278" spans="1:6" ht="14.25" customHeight="1">
      <c r="A278" s="131"/>
      <c r="B278" s="131"/>
      <c r="C278" s="132"/>
      <c r="D278" s="2"/>
      <c r="E278" s="2"/>
      <c r="F278" s="2"/>
    </row>
    <row r="279" spans="1:6" ht="14.25" customHeight="1">
      <c r="A279" s="131"/>
      <c r="B279" s="131"/>
      <c r="C279" s="132"/>
      <c r="D279" s="2"/>
      <c r="E279" s="2"/>
      <c r="F279" s="2"/>
    </row>
    <row r="280" spans="1:6" ht="14.25" customHeight="1">
      <c r="A280" s="131"/>
      <c r="B280" s="131"/>
      <c r="C280" s="132"/>
      <c r="D280" s="2"/>
      <c r="E280" s="2"/>
      <c r="F280" s="2"/>
    </row>
    <row r="281" spans="1:6" ht="14.25" customHeight="1">
      <c r="A281" s="131"/>
      <c r="B281" s="131"/>
      <c r="C281" s="132"/>
      <c r="D281" s="2"/>
      <c r="E281" s="2"/>
      <c r="F281" s="2"/>
    </row>
    <row r="282" spans="1:6" ht="14.25" customHeight="1">
      <c r="A282" s="131"/>
      <c r="B282" s="131"/>
      <c r="C282" s="132"/>
      <c r="D282" s="2"/>
      <c r="E282" s="2"/>
      <c r="F282" s="2"/>
    </row>
    <row r="283" spans="1:6" ht="14.25" customHeight="1">
      <c r="A283" s="131"/>
      <c r="B283" s="131"/>
      <c r="C283" s="132"/>
      <c r="D283" s="2"/>
      <c r="E283" s="2"/>
      <c r="F283" s="2"/>
    </row>
    <row r="284" spans="1:6" ht="14.25" customHeight="1">
      <c r="A284" s="131"/>
      <c r="B284" s="131"/>
      <c r="C284" s="132"/>
      <c r="D284" s="2"/>
      <c r="E284" s="2"/>
      <c r="F284" s="2"/>
    </row>
    <row r="285" spans="1:6" ht="14.25" customHeight="1">
      <c r="A285" s="131"/>
      <c r="B285" s="131"/>
      <c r="C285" s="132"/>
      <c r="D285" s="2"/>
      <c r="E285" s="2"/>
      <c r="F285" s="2"/>
    </row>
    <row r="286" spans="1:6" ht="14.25" customHeight="1">
      <c r="A286" s="131"/>
      <c r="B286" s="131"/>
      <c r="C286" s="132"/>
      <c r="D286" s="2"/>
      <c r="E286" s="2"/>
      <c r="F286" s="2"/>
    </row>
    <row r="287" spans="1:6" ht="14.25" customHeight="1">
      <c r="A287" s="131"/>
      <c r="B287" s="131"/>
      <c r="C287" s="132"/>
      <c r="D287" s="2"/>
      <c r="E287" s="2"/>
      <c r="F287" s="2"/>
    </row>
    <row r="288" spans="1:6" ht="14.25" customHeight="1">
      <c r="A288" s="131"/>
      <c r="B288" s="131"/>
      <c r="C288" s="132"/>
      <c r="D288" s="2"/>
      <c r="E288" s="2"/>
      <c r="F288" s="2"/>
    </row>
    <row r="289" spans="1:6" ht="14.25" customHeight="1">
      <c r="A289" s="131"/>
      <c r="B289" s="131"/>
      <c r="C289" s="132"/>
      <c r="D289" s="2"/>
      <c r="E289" s="2"/>
      <c r="F289" s="2"/>
    </row>
    <row r="290" spans="1:6" ht="14.25" customHeight="1">
      <c r="A290" s="131"/>
      <c r="B290" s="131"/>
      <c r="C290" s="132"/>
      <c r="D290" s="2"/>
      <c r="E290" s="2"/>
      <c r="F290" s="2"/>
    </row>
    <row r="291" spans="1:6" ht="14.25" customHeight="1">
      <c r="A291" s="131"/>
      <c r="B291" s="131"/>
      <c r="C291" s="132"/>
      <c r="D291" s="2"/>
      <c r="E291" s="2"/>
      <c r="F291" s="2"/>
    </row>
    <row r="292" spans="1:6" ht="14.25" customHeight="1">
      <c r="A292" s="131"/>
      <c r="B292" s="131"/>
      <c r="C292" s="132"/>
      <c r="D292" s="2"/>
      <c r="E292" s="2"/>
      <c r="F292" s="2"/>
    </row>
    <row r="293" spans="1:6" ht="14.25" customHeight="1">
      <c r="A293" s="131"/>
      <c r="B293" s="131"/>
      <c r="C293" s="132"/>
      <c r="D293" s="2"/>
      <c r="E293" s="2"/>
      <c r="F293" s="2"/>
    </row>
    <row r="294" spans="1:6" ht="14.25" customHeight="1">
      <c r="A294" s="131"/>
      <c r="B294" s="131"/>
      <c r="C294" s="132"/>
      <c r="D294" s="2"/>
      <c r="E294" s="2"/>
      <c r="F294" s="2"/>
    </row>
    <row r="295" spans="1:6" ht="14.25" customHeight="1">
      <c r="A295" s="131"/>
      <c r="B295" s="131"/>
      <c r="C295" s="132"/>
      <c r="D295" s="2"/>
      <c r="E295" s="2"/>
      <c r="F295" s="2"/>
    </row>
    <row r="296" spans="1:6" ht="14.25" customHeight="1">
      <c r="A296" s="131"/>
      <c r="B296" s="131"/>
      <c r="C296" s="132"/>
      <c r="D296" s="2"/>
      <c r="E296" s="2"/>
      <c r="F296" s="2"/>
    </row>
    <row r="297" spans="1:6" ht="14.25" customHeight="1">
      <c r="A297" s="131"/>
      <c r="B297" s="131"/>
      <c r="C297" s="132"/>
      <c r="D297" s="2"/>
      <c r="E297" s="2"/>
      <c r="F297" s="2"/>
    </row>
    <row r="298" spans="1:6" ht="14.25" customHeight="1">
      <c r="A298" s="131"/>
      <c r="B298" s="131"/>
      <c r="C298" s="132"/>
      <c r="D298" s="2"/>
      <c r="E298" s="2"/>
      <c r="F298" s="2"/>
    </row>
    <row r="299" spans="1:6" ht="14.25" customHeight="1">
      <c r="A299" s="131"/>
      <c r="B299" s="131"/>
      <c r="C299" s="132"/>
      <c r="D299" s="2"/>
      <c r="E299" s="2"/>
      <c r="F299" s="2"/>
    </row>
    <row r="300" spans="1:6" ht="14.25" customHeight="1">
      <c r="A300" s="131"/>
      <c r="B300" s="131"/>
      <c r="C300" s="132"/>
      <c r="D300" s="2"/>
      <c r="E300" s="2"/>
      <c r="F300" s="2"/>
    </row>
    <row r="301" spans="1:6" ht="14.25" customHeight="1">
      <c r="A301" s="131"/>
      <c r="B301" s="131"/>
      <c r="C301" s="132"/>
      <c r="D301" s="2"/>
      <c r="E301" s="2"/>
      <c r="F301" s="2"/>
    </row>
    <row r="302" spans="1:6" ht="14.25" customHeight="1">
      <c r="A302" s="131"/>
      <c r="B302" s="131"/>
      <c r="C302" s="132"/>
      <c r="D302" s="2"/>
      <c r="E302" s="2"/>
      <c r="F302" s="2"/>
    </row>
    <row r="303" spans="1:6" ht="14.25" customHeight="1">
      <c r="A303" s="131"/>
      <c r="B303" s="131"/>
      <c r="C303" s="132"/>
      <c r="D303" s="2"/>
      <c r="E303" s="2"/>
      <c r="F303" s="2"/>
    </row>
    <row r="304" spans="1:6" ht="14.25" customHeight="1">
      <c r="A304" s="131"/>
      <c r="B304" s="131"/>
      <c r="C304" s="132"/>
      <c r="D304" s="2"/>
      <c r="E304" s="2"/>
      <c r="F304" s="2"/>
    </row>
    <row r="305" spans="1:6" ht="14.25" customHeight="1">
      <c r="A305" s="131"/>
      <c r="B305" s="131"/>
      <c r="C305" s="132"/>
      <c r="D305" s="2"/>
      <c r="E305" s="2"/>
      <c r="F305" s="2"/>
    </row>
    <row r="306" spans="1:6" ht="14.25" customHeight="1">
      <c r="A306" s="131"/>
      <c r="B306" s="131"/>
      <c r="C306" s="132"/>
      <c r="D306" s="2"/>
      <c r="E306" s="2"/>
      <c r="F306" s="2"/>
    </row>
    <row r="307" spans="1:6" ht="14.25" customHeight="1">
      <c r="A307" s="131"/>
      <c r="B307" s="131"/>
      <c r="C307" s="132"/>
      <c r="D307" s="2"/>
      <c r="E307" s="2"/>
      <c r="F307" s="2"/>
    </row>
    <row r="308" spans="1:6" ht="14.25" customHeight="1">
      <c r="A308" s="131"/>
      <c r="B308" s="131"/>
      <c r="C308" s="132"/>
      <c r="D308" s="2"/>
      <c r="E308" s="2"/>
      <c r="F308" s="2"/>
    </row>
    <row r="309" spans="1:6" ht="14.25" customHeight="1">
      <c r="A309" s="131"/>
      <c r="B309" s="131"/>
      <c r="C309" s="132"/>
      <c r="D309" s="2"/>
      <c r="E309" s="2"/>
      <c r="F309" s="2"/>
    </row>
    <row r="310" spans="1:6" ht="14.25" customHeight="1">
      <c r="A310" s="131"/>
      <c r="B310" s="131"/>
      <c r="C310" s="132"/>
      <c r="D310" s="2"/>
      <c r="E310" s="2"/>
      <c r="F310" s="2"/>
    </row>
    <row r="311" spans="1:6" ht="14.25" customHeight="1">
      <c r="A311" s="131"/>
      <c r="B311" s="131"/>
      <c r="C311" s="132"/>
      <c r="D311" s="2"/>
      <c r="E311" s="2"/>
      <c r="F311" s="2"/>
    </row>
    <row r="312" spans="1:6" ht="14.25" customHeight="1">
      <c r="A312" s="131"/>
      <c r="B312" s="131"/>
      <c r="C312" s="132"/>
      <c r="D312" s="2"/>
      <c r="E312" s="2"/>
      <c r="F312" s="2"/>
    </row>
    <row r="313" spans="1:6" ht="14.25" customHeight="1">
      <c r="A313" s="131"/>
      <c r="B313" s="131"/>
      <c r="C313" s="132"/>
      <c r="D313" s="2"/>
      <c r="E313" s="2"/>
      <c r="F313" s="2"/>
    </row>
    <row r="314" spans="1:6" ht="14.25" customHeight="1">
      <c r="A314" s="131"/>
      <c r="B314" s="131"/>
      <c r="C314" s="132"/>
      <c r="D314" s="2"/>
      <c r="E314" s="2"/>
      <c r="F314" s="2"/>
    </row>
    <row r="315" spans="1:6" ht="14.25" customHeight="1">
      <c r="A315" s="131"/>
      <c r="B315" s="131"/>
      <c r="C315" s="132"/>
      <c r="D315" s="2"/>
      <c r="E315" s="2"/>
      <c r="F315" s="2"/>
    </row>
    <row r="316" spans="1:6" ht="14.25" customHeight="1">
      <c r="A316" s="131"/>
      <c r="B316" s="131"/>
      <c r="C316" s="132"/>
      <c r="D316" s="2"/>
      <c r="E316" s="2"/>
      <c r="F316" s="2"/>
    </row>
    <row r="317" spans="1:6" ht="14.25" customHeight="1">
      <c r="A317" s="131"/>
      <c r="B317" s="131"/>
      <c r="C317" s="132"/>
      <c r="D317" s="2"/>
      <c r="E317" s="2"/>
      <c r="F317" s="2"/>
    </row>
    <row r="318" spans="1:6" ht="14.25" customHeight="1">
      <c r="A318" s="131"/>
      <c r="B318" s="131"/>
      <c r="C318" s="132"/>
      <c r="D318" s="2"/>
      <c r="E318" s="2"/>
      <c r="F318" s="2"/>
    </row>
    <row r="319" spans="1:6" ht="14.25" customHeight="1">
      <c r="A319" s="131"/>
      <c r="B319" s="131"/>
      <c r="C319" s="132"/>
      <c r="D319" s="2"/>
      <c r="E319" s="2"/>
      <c r="F319" s="2"/>
    </row>
    <row r="320" spans="1:6" ht="14.25" customHeight="1">
      <c r="A320" s="131"/>
      <c r="B320" s="131"/>
      <c r="C320" s="132"/>
      <c r="D320" s="2"/>
      <c r="E320" s="2"/>
      <c r="F320" s="2"/>
    </row>
    <row r="321" spans="1:6" ht="14.25" customHeight="1">
      <c r="A321" s="131"/>
      <c r="B321" s="131"/>
      <c r="C321" s="132"/>
      <c r="D321" s="2"/>
      <c r="E321" s="2"/>
      <c r="F321" s="2"/>
    </row>
    <row r="322" spans="1:6" ht="14.25" customHeight="1">
      <c r="A322" s="131"/>
      <c r="B322" s="131"/>
      <c r="C322" s="132"/>
      <c r="D322" s="2"/>
      <c r="E322" s="2"/>
      <c r="F322" s="2"/>
    </row>
    <row r="323" spans="1:6" ht="14.25" customHeight="1">
      <c r="A323" s="131"/>
      <c r="B323" s="131"/>
      <c r="C323" s="132"/>
      <c r="D323" s="2"/>
      <c r="E323" s="2"/>
      <c r="F323" s="2"/>
    </row>
    <row r="324" spans="1:6" ht="14.25" customHeight="1">
      <c r="A324" s="131"/>
      <c r="B324" s="131"/>
      <c r="C324" s="132"/>
      <c r="D324" s="2"/>
      <c r="E324" s="2"/>
      <c r="F324" s="2"/>
    </row>
    <row r="325" spans="1:6" ht="14.25" customHeight="1">
      <c r="A325" s="131"/>
      <c r="B325" s="131"/>
      <c r="C325" s="132"/>
      <c r="D325" s="2"/>
      <c r="E325" s="2"/>
      <c r="F325" s="2"/>
    </row>
    <row r="326" spans="1:6" ht="14.25" customHeight="1">
      <c r="A326" s="131"/>
      <c r="B326" s="131"/>
      <c r="C326" s="132"/>
      <c r="D326" s="2"/>
      <c r="E326" s="2"/>
      <c r="F326" s="2"/>
    </row>
    <row r="327" spans="1:6" ht="14.25" customHeight="1">
      <c r="A327" s="131"/>
      <c r="B327" s="131"/>
      <c r="C327" s="132"/>
      <c r="D327" s="2"/>
      <c r="E327" s="2"/>
      <c r="F327" s="2"/>
    </row>
    <row r="328" spans="1:6" ht="14.25" customHeight="1">
      <c r="A328" s="131"/>
      <c r="B328" s="131"/>
      <c r="C328" s="132"/>
      <c r="D328" s="2"/>
      <c r="E328" s="2"/>
      <c r="F328" s="2"/>
    </row>
    <row r="329" spans="1:6" ht="14.25" customHeight="1">
      <c r="A329" s="131"/>
      <c r="B329" s="131"/>
      <c r="C329" s="132"/>
      <c r="D329" s="2"/>
      <c r="E329" s="2"/>
      <c r="F329" s="2"/>
    </row>
    <row r="330" spans="1:6" ht="14.25" customHeight="1">
      <c r="A330" s="131"/>
      <c r="B330" s="131"/>
      <c r="C330" s="132"/>
      <c r="D330" s="2"/>
      <c r="E330" s="2"/>
      <c r="F330" s="2"/>
    </row>
    <row r="331" spans="1:6" ht="14.25" customHeight="1">
      <c r="A331" s="131"/>
      <c r="B331" s="131"/>
      <c r="C331" s="132"/>
      <c r="D331" s="2"/>
      <c r="E331" s="2"/>
      <c r="F331" s="2"/>
    </row>
    <row r="332" spans="1:6" ht="14.25" customHeight="1">
      <c r="A332" s="131"/>
      <c r="B332" s="131"/>
      <c r="C332" s="132"/>
      <c r="D332" s="2"/>
      <c r="E332" s="2"/>
      <c r="F332" s="2"/>
    </row>
    <row r="333" spans="1:6" ht="14.25" customHeight="1">
      <c r="A333" s="131"/>
      <c r="B333" s="131"/>
      <c r="C333" s="132"/>
      <c r="D333" s="2"/>
      <c r="E333" s="2"/>
      <c r="F333" s="2"/>
    </row>
    <row r="334" spans="1:6" ht="14.25" customHeight="1">
      <c r="A334" s="131"/>
      <c r="B334" s="131"/>
      <c r="C334" s="132"/>
      <c r="D334" s="2"/>
      <c r="E334" s="2"/>
      <c r="F334" s="2"/>
    </row>
    <row r="335" spans="1:6" ht="14.25" customHeight="1">
      <c r="A335" s="131"/>
      <c r="B335" s="131"/>
      <c r="C335" s="132"/>
      <c r="D335" s="2"/>
      <c r="E335" s="2"/>
      <c r="F335" s="2"/>
    </row>
    <row r="336" spans="1:6" ht="14.25" customHeight="1">
      <c r="A336" s="131"/>
      <c r="B336" s="131"/>
      <c r="C336" s="132"/>
      <c r="D336" s="2"/>
      <c r="E336" s="2"/>
      <c r="F336" s="2"/>
    </row>
    <row r="337" spans="1:6" ht="14.25" customHeight="1">
      <c r="A337" s="131"/>
      <c r="B337" s="131"/>
      <c r="C337" s="132"/>
      <c r="D337" s="2"/>
      <c r="E337" s="2"/>
      <c r="F337" s="2"/>
    </row>
    <row r="338" spans="1:6" ht="14.25" customHeight="1">
      <c r="A338" s="131"/>
      <c r="B338" s="131"/>
      <c r="C338" s="132"/>
      <c r="D338" s="2"/>
      <c r="E338" s="2"/>
      <c r="F338" s="2"/>
    </row>
    <row r="339" spans="1:6" ht="14.25" customHeight="1">
      <c r="A339" s="131"/>
      <c r="B339" s="131"/>
      <c r="C339" s="132"/>
      <c r="D339" s="2"/>
      <c r="E339" s="2"/>
      <c r="F339" s="2"/>
    </row>
    <row r="340" spans="1:6" ht="14.25" customHeight="1">
      <c r="A340" s="131"/>
      <c r="B340" s="131"/>
      <c r="C340" s="132"/>
      <c r="D340" s="2"/>
      <c r="E340" s="2"/>
      <c r="F340" s="2"/>
    </row>
    <row r="341" spans="1:6" ht="14.25" customHeight="1">
      <c r="A341" s="131"/>
      <c r="B341" s="131"/>
      <c r="C341" s="132"/>
      <c r="D341" s="2"/>
      <c r="E341" s="2"/>
      <c r="F341" s="2"/>
    </row>
    <row r="342" spans="1:6" ht="14.25" customHeight="1">
      <c r="A342" s="131"/>
      <c r="B342" s="131"/>
      <c r="C342" s="132"/>
      <c r="D342" s="2"/>
      <c r="E342" s="2"/>
      <c r="F342" s="2"/>
    </row>
    <row r="343" spans="1:6" ht="14.25" customHeight="1">
      <c r="A343" s="131"/>
      <c r="B343" s="131"/>
      <c r="C343" s="132"/>
      <c r="D343" s="2"/>
      <c r="E343" s="2"/>
      <c r="F343" s="2"/>
    </row>
    <row r="344" spans="1:6" ht="14.25" customHeight="1">
      <c r="A344" s="131"/>
      <c r="B344" s="131"/>
      <c r="C344" s="132"/>
      <c r="D344" s="2"/>
      <c r="E344" s="2"/>
      <c r="F344" s="2"/>
    </row>
    <row r="345" spans="1:6" ht="14.25" customHeight="1">
      <c r="A345" s="131"/>
      <c r="B345" s="131"/>
      <c r="C345" s="132"/>
      <c r="D345" s="2"/>
      <c r="E345" s="2"/>
      <c r="F345" s="2"/>
    </row>
    <row r="346" spans="1:6" ht="14.25" customHeight="1">
      <c r="A346" s="131"/>
      <c r="B346" s="131"/>
      <c r="C346" s="132"/>
      <c r="D346" s="2"/>
      <c r="E346" s="2"/>
      <c r="F346" s="2"/>
    </row>
    <row r="347" spans="1:6" ht="14.25" customHeight="1">
      <c r="A347" s="131"/>
      <c r="B347" s="131"/>
      <c r="C347" s="132"/>
      <c r="D347" s="2"/>
      <c r="E347" s="2"/>
      <c r="F347" s="2"/>
    </row>
    <row r="348" spans="1:6" ht="14.25" customHeight="1">
      <c r="A348" s="131"/>
      <c r="B348" s="131"/>
      <c r="C348" s="132"/>
      <c r="D348" s="2"/>
      <c r="E348" s="2"/>
      <c r="F348" s="2"/>
    </row>
    <row r="349" spans="1:6" ht="14.25" customHeight="1">
      <c r="A349" s="131"/>
      <c r="B349" s="131"/>
      <c r="C349" s="132"/>
      <c r="D349" s="2"/>
      <c r="E349" s="2"/>
      <c r="F349" s="2"/>
    </row>
    <row r="350" spans="1:6" ht="14.25" customHeight="1">
      <c r="A350" s="131"/>
      <c r="B350" s="131"/>
      <c r="C350" s="132"/>
      <c r="D350" s="2"/>
      <c r="E350" s="2"/>
      <c r="F350" s="2"/>
    </row>
    <row r="351" spans="1:6" ht="14.25" customHeight="1">
      <c r="A351" s="131"/>
      <c r="B351" s="131"/>
      <c r="C351" s="132"/>
      <c r="D351" s="2"/>
      <c r="E351" s="2"/>
      <c r="F351" s="2"/>
    </row>
    <row r="352" spans="1:6" ht="14.25" customHeight="1">
      <c r="A352" s="131"/>
      <c r="B352" s="131"/>
      <c r="C352" s="132"/>
      <c r="D352" s="2"/>
      <c r="E352" s="2"/>
      <c r="F352" s="2"/>
    </row>
    <row r="353" spans="1:6" ht="14.25" customHeight="1">
      <c r="A353" s="131"/>
      <c r="B353" s="131"/>
      <c r="C353" s="132"/>
      <c r="D353" s="2"/>
      <c r="E353" s="2"/>
      <c r="F353" s="2"/>
    </row>
    <row r="354" spans="1:6" ht="14.25" customHeight="1">
      <c r="A354" s="131"/>
      <c r="B354" s="131"/>
      <c r="C354" s="132"/>
      <c r="D354" s="2"/>
      <c r="E354" s="2"/>
      <c r="F354" s="2"/>
    </row>
    <row r="355" spans="1:6" ht="14.25" customHeight="1">
      <c r="A355" s="131"/>
      <c r="B355" s="131"/>
      <c r="C355" s="132"/>
      <c r="D355" s="2"/>
      <c r="E355" s="2"/>
      <c r="F355" s="2"/>
    </row>
    <row r="356" spans="1:6" ht="14.25" customHeight="1">
      <c r="A356" s="131"/>
      <c r="B356" s="131"/>
      <c r="C356" s="132"/>
      <c r="D356" s="2"/>
      <c r="E356" s="2"/>
      <c r="F356" s="2"/>
    </row>
    <row r="357" spans="1:6" ht="14.25" customHeight="1">
      <c r="A357" s="131"/>
      <c r="B357" s="131"/>
      <c r="C357" s="132"/>
      <c r="D357" s="2"/>
      <c r="E357" s="2"/>
      <c r="F357" s="2"/>
    </row>
    <row r="358" spans="1:6" ht="14.25" customHeight="1">
      <c r="A358" s="131"/>
      <c r="B358" s="131"/>
      <c r="C358" s="132"/>
      <c r="D358" s="2"/>
      <c r="E358" s="2"/>
      <c r="F358" s="2"/>
    </row>
    <row r="359" spans="1:6" ht="14.25" customHeight="1">
      <c r="A359" s="131"/>
      <c r="B359" s="131"/>
      <c r="C359" s="132"/>
      <c r="D359" s="2"/>
      <c r="E359" s="2"/>
      <c r="F359" s="2"/>
    </row>
    <row r="360" spans="1:6" ht="14.25" customHeight="1">
      <c r="A360" s="131"/>
      <c r="B360" s="131"/>
      <c r="C360" s="132"/>
      <c r="D360" s="2"/>
      <c r="E360" s="2"/>
      <c r="F360" s="2"/>
    </row>
    <row r="361" spans="1:6" ht="14.25" customHeight="1">
      <c r="A361" s="131"/>
      <c r="B361" s="131"/>
      <c r="C361" s="132"/>
      <c r="D361" s="2"/>
      <c r="E361" s="2"/>
      <c r="F361" s="2"/>
    </row>
    <row r="362" spans="1:6" ht="14.25" customHeight="1">
      <c r="A362" s="131"/>
      <c r="B362" s="131"/>
      <c r="C362" s="132"/>
      <c r="D362" s="2"/>
      <c r="E362" s="2"/>
      <c r="F362" s="2"/>
    </row>
    <row r="363" spans="1:6" ht="14.25" customHeight="1">
      <c r="A363" s="131"/>
      <c r="B363" s="131"/>
      <c r="C363" s="132"/>
      <c r="D363" s="2"/>
      <c r="E363" s="2"/>
      <c r="F363" s="2"/>
    </row>
    <row r="364" spans="1:6" ht="14.25" customHeight="1">
      <c r="A364" s="131"/>
      <c r="B364" s="131"/>
      <c r="C364" s="132"/>
      <c r="D364" s="2"/>
      <c r="E364" s="2"/>
      <c r="F364" s="2"/>
    </row>
    <row r="365" spans="1:6" ht="14.25" customHeight="1">
      <c r="A365" s="131"/>
      <c r="B365" s="131"/>
      <c r="C365" s="132"/>
      <c r="D365" s="2"/>
      <c r="E365" s="2"/>
      <c r="F365" s="2"/>
    </row>
    <row r="366" spans="1:6" ht="14.25" customHeight="1">
      <c r="A366" s="131"/>
      <c r="B366" s="131"/>
      <c r="C366" s="132"/>
      <c r="D366" s="2"/>
      <c r="E366" s="2"/>
      <c r="F366" s="2"/>
    </row>
    <row r="367" spans="1:6" ht="14.25" customHeight="1">
      <c r="A367" s="131"/>
      <c r="B367" s="131"/>
      <c r="C367" s="132"/>
      <c r="D367" s="2"/>
      <c r="E367" s="2"/>
      <c r="F367" s="2"/>
    </row>
    <row r="368" spans="1:6" ht="14.25" customHeight="1">
      <c r="A368" s="131"/>
      <c r="B368" s="131"/>
      <c r="C368" s="132"/>
      <c r="D368" s="2"/>
      <c r="E368" s="2"/>
      <c r="F368" s="2"/>
    </row>
    <row r="369" spans="1:6" ht="14.25" customHeight="1">
      <c r="A369" s="131"/>
      <c r="B369" s="131"/>
      <c r="C369" s="132"/>
      <c r="D369" s="2"/>
      <c r="E369" s="2"/>
      <c r="F369" s="2"/>
    </row>
    <row r="370" spans="1:6" ht="14.25" customHeight="1">
      <c r="A370" s="131"/>
      <c r="B370" s="131"/>
      <c r="C370" s="132"/>
      <c r="D370" s="2"/>
      <c r="E370" s="2"/>
      <c r="F370" s="2"/>
    </row>
    <row r="371" spans="1:6" ht="14.25" customHeight="1">
      <c r="A371" s="131"/>
      <c r="B371" s="131"/>
      <c r="C371" s="132"/>
      <c r="D371" s="2"/>
      <c r="E371" s="2"/>
      <c r="F371" s="2"/>
    </row>
    <row r="372" spans="1:6" ht="14.25" customHeight="1">
      <c r="A372" s="131"/>
      <c r="B372" s="131"/>
      <c r="C372" s="132"/>
      <c r="D372" s="2"/>
      <c r="E372" s="2"/>
      <c r="F372" s="2"/>
    </row>
    <row r="373" spans="1:6" ht="14.25" customHeight="1">
      <c r="A373" s="131"/>
      <c r="B373" s="131"/>
      <c r="C373" s="132"/>
      <c r="D373" s="2"/>
      <c r="E373" s="2"/>
      <c r="F373" s="2"/>
    </row>
    <row r="374" spans="1:6" ht="14.25" customHeight="1">
      <c r="A374" s="131"/>
      <c r="B374" s="131"/>
      <c r="C374" s="132"/>
      <c r="D374" s="2"/>
      <c r="E374" s="2"/>
      <c r="F374" s="2"/>
    </row>
    <row r="375" spans="1:6" ht="14.25" customHeight="1">
      <c r="A375" s="131"/>
      <c r="B375" s="131"/>
      <c r="C375" s="132"/>
      <c r="D375" s="2"/>
      <c r="E375" s="2"/>
      <c r="F375" s="2"/>
    </row>
    <row r="376" spans="1:6" ht="14.25" customHeight="1">
      <c r="A376" s="131"/>
      <c r="B376" s="131"/>
      <c r="C376" s="132"/>
      <c r="D376" s="2"/>
      <c r="E376" s="2"/>
      <c r="F376" s="2"/>
    </row>
    <row r="377" spans="1:6" ht="14.25" customHeight="1">
      <c r="A377" s="131"/>
      <c r="B377" s="131"/>
      <c r="C377" s="132"/>
      <c r="D377" s="2"/>
      <c r="E377" s="2"/>
      <c r="F377" s="2"/>
    </row>
    <row r="378" spans="1:6" ht="14.25" customHeight="1">
      <c r="A378" s="131"/>
      <c r="B378" s="131"/>
      <c r="C378" s="132"/>
      <c r="D378" s="2"/>
      <c r="E378" s="2"/>
      <c r="F378" s="2"/>
    </row>
    <row r="379" spans="1:6" ht="14.25" customHeight="1">
      <c r="A379" s="131"/>
      <c r="B379" s="131"/>
      <c r="C379" s="132"/>
      <c r="D379" s="2"/>
      <c r="E379" s="2"/>
      <c r="F379" s="2"/>
    </row>
    <row r="380" spans="1:6" ht="14.25" customHeight="1">
      <c r="A380" s="131"/>
      <c r="B380" s="131"/>
      <c r="C380" s="132"/>
      <c r="D380" s="2"/>
      <c r="E380" s="2"/>
      <c r="F380" s="2"/>
    </row>
    <row r="381" spans="1:6" ht="14.25" customHeight="1">
      <c r="A381" s="131"/>
      <c r="B381" s="131"/>
      <c r="C381" s="132"/>
      <c r="D381" s="2"/>
      <c r="E381" s="2"/>
      <c r="F381" s="2"/>
    </row>
    <row r="382" spans="1:6" ht="14.25" customHeight="1">
      <c r="A382" s="131"/>
      <c r="B382" s="131"/>
      <c r="C382" s="132"/>
      <c r="D382" s="2"/>
      <c r="E382" s="2"/>
      <c r="F382" s="2"/>
    </row>
    <row r="383" spans="1:6" ht="14.25" customHeight="1">
      <c r="A383" s="131"/>
      <c r="B383" s="131"/>
      <c r="C383" s="132"/>
      <c r="D383" s="2"/>
      <c r="E383" s="2"/>
      <c r="F383" s="2"/>
    </row>
    <row r="384" spans="1:6" ht="14.25" customHeight="1">
      <c r="A384" s="131"/>
      <c r="B384" s="131"/>
      <c r="C384" s="132"/>
      <c r="D384" s="2"/>
      <c r="E384" s="2"/>
      <c r="F384" s="2"/>
    </row>
    <row r="385" spans="1:6" ht="14.25" customHeight="1">
      <c r="A385" s="131"/>
      <c r="B385" s="131"/>
      <c r="C385" s="132"/>
      <c r="D385" s="2"/>
      <c r="E385" s="2"/>
      <c r="F385" s="2"/>
    </row>
    <row r="386" spans="1:6" ht="14.25" customHeight="1">
      <c r="A386" s="131"/>
      <c r="B386" s="131"/>
      <c r="C386" s="132"/>
      <c r="D386" s="2"/>
      <c r="E386" s="2"/>
      <c r="F386" s="2"/>
    </row>
    <row r="387" spans="1:6" ht="14.25" customHeight="1">
      <c r="A387" s="131"/>
      <c r="B387" s="131"/>
      <c r="C387" s="132"/>
      <c r="D387" s="2"/>
      <c r="E387" s="2"/>
      <c r="F387" s="2"/>
    </row>
    <row r="388" spans="1:6" ht="14.25" customHeight="1">
      <c r="A388" s="131"/>
      <c r="B388" s="131"/>
      <c r="C388" s="132"/>
      <c r="D388" s="2"/>
      <c r="E388" s="2"/>
      <c r="F388" s="2"/>
    </row>
    <row r="389" spans="1:6" ht="14.25" customHeight="1">
      <c r="A389" s="131"/>
      <c r="B389" s="131"/>
      <c r="C389" s="132"/>
      <c r="D389" s="2"/>
      <c r="E389" s="2"/>
      <c r="F389" s="2"/>
    </row>
    <row r="390" spans="1:6" ht="14.25" customHeight="1">
      <c r="A390" s="131"/>
      <c r="B390" s="131"/>
      <c r="C390" s="132"/>
      <c r="D390" s="2"/>
      <c r="E390" s="2"/>
      <c r="F390" s="2"/>
    </row>
    <row r="391" spans="1:6" ht="14.25" customHeight="1">
      <c r="A391" s="131"/>
      <c r="B391" s="131"/>
      <c r="C391" s="132"/>
      <c r="D391" s="2"/>
      <c r="E391" s="2"/>
      <c r="F391" s="2"/>
    </row>
    <row r="392" spans="1:6" ht="14.25" customHeight="1">
      <c r="A392" s="131"/>
      <c r="B392" s="131"/>
      <c r="C392" s="132"/>
      <c r="D392" s="2"/>
      <c r="E392" s="2"/>
      <c r="F392" s="2"/>
    </row>
    <row r="393" spans="1:6" ht="14.25" customHeight="1">
      <c r="A393" s="131"/>
      <c r="B393" s="131"/>
      <c r="C393" s="132"/>
      <c r="D393" s="2"/>
      <c r="E393" s="2"/>
      <c r="F393" s="2"/>
    </row>
    <row r="394" spans="1:6" ht="14.25" customHeight="1">
      <c r="A394" s="131"/>
      <c r="B394" s="131"/>
      <c r="C394" s="132"/>
      <c r="D394" s="2"/>
      <c r="E394" s="2"/>
      <c r="F394" s="2"/>
    </row>
    <row r="395" spans="1:6" ht="14.25" customHeight="1">
      <c r="A395" s="131"/>
      <c r="B395" s="131"/>
      <c r="C395" s="132"/>
      <c r="D395" s="2"/>
      <c r="E395" s="2"/>
      <c r="F395" s="2"/>
    </row>
    <row r="396" spans="1:6" ht="14.25" customHeight="1">
      <c r="A396" s="131"/>
      <c r="B396" s="131"/>
      <c r="C396" s="132"/>
      <c r="D396" s="2"/>
      <c r="E396" s="2"/>
      <c r="F396" s="2"/>
    </row>
    <row r="397" spans="1:6" ht="14.25" customHeight="1">
      <c r="A397" s="131"/>
      <c r="B397" s="131"/>
      <c r="C397" s="132"/>
      <c r="D397" s="2"/>
      <c r="E397" s="2"/>
      <c r="F397" s="2"/>
    </row>
    <row r="398" spans="1:6" ht="14.25" customHeight="1">
      <c r="A398" s="131"/>
      <c r="B398" s="131"/>
      <c r="C398" s="132"/>
      <c r="D398" s="2"/>
      <c r="E398" s="2"/>
      <c r="F398" s="2"/>
    </row>
    <row r="399" spans="1:6" ht="14.25" customHeight="1">
      <c r="A399" s="131"/>
      <c r="B399" s="131"/>
      <c r="C399" s="132"/>
      <c r="D399" s="2"/>
      <c r="E399" s="2"/>
      <c r="F399" s="2"/>
    </row>
    <row r="400" spans="1:6" ht="14.25" customHeight="1">
      <c r="A400" s="131"/>
      <c r="B400" s="131"/>
      <c r="C400" s="132"/>
      <c r="D400" s="2"/>
      <c r="E400" s="2"/>
      <c r="F400" s="2"/>
    </row>
    <row r="401" spans="1:6" ht="14.25" customHeight="1">
      <c r="A401" s="131"/>
      <c r="B401" s="131"/>
      <c r="C401" s="132"/>
      <c r="D401" s="2"/>
      <c r="E401" s="2"/>
      <c r="F401" s="2"/>
    </row>
    <row r="402" spans="1:6" ht="14.25" customHeight="1">
      <c r="A402" s="131"/>
      <c r="B402" s="131"/>
      <c r="C402" s="132"/>
      <c r="D402" s="2"/>
      <c r="E402" s="2"/>
      <c r="F402" s="2"/>
    </row>
    <row r="403" spans="1:6" ht="14.25" customHeight="1">
      <c r="A403" s="131"/>
      <c r="B403" s="131"/>
      <c r="C403" s="132"/>
      <c r="D403" s="2"/>
      <c r="E403" s="2"/>
      <c r="F403" s="2"/>
    </row>
    <row r="404" spans="1:6" ht="14.25" customHeight="1">
      <c r="A404" s="131"/>
      <c r="B404" s="131"/>
      <c r="C404" s="132"/>
      <c r="D404" s="2"/>
      <c r="E404" s="2"/>
      <c r="F404" s="2"/>
    </row>
    <row r="405" spans="1:6" ht="14.25" customHeight="1">
      <c r="A405" s="131"/>
      <c r="B405" s="131"/>
      <c r="C405" s="132"/>
      <c r="D405" s="2"/>
      <c r="E405" s="2"/>
      <c r="F405" s="2"/>
    </row>
    <row r="406" spans="1:6" ht="14.25" customHeight="1">
      <c r="A406" s="131"/>
      <c r="B406" s="131"/>
      <c r="C406" s="132"/>
      <c r="D406" s="2"/>
      <c r="E406" s="2"/>
      <c r="F406" s="2"/>
    </row>
    <row r="407" spans="1:6" ht="14.25" customHeight="1">
      <c r="A407" s="131"/>
      <c r="B407" s="131"/>
      <c r="C407" s="132"/>
      <c r="D407" s="2"/>
      <c r="E407" s="2"/>
      <c r="F407" s="2"/>
    </row>
    <row r="408" spans="1:6" ht="14.25" customHeight="1">
      <c r="A408" s="131"/>
      <c r="B408" s="131"/>
      <c r="C408" s="132"/>
      <c r="D408" s="2"/>
      <c r="E408" s="2"/>
      <c r="F408" s="2"/>
    </row>
    <row r="409" spans="1:6" ht="14.25" customHeight="1">
      <c r="A409" s="131"/>
      <c r="B409" s="131"/>
      <c r="C409" s="132"/>
      <c r="D409" s="2"/>
      <c r="E409" s="2"/>
      <c r="F409" s="2"/>
    </row>
    <row r="410" spans="1:6" ht="14.25" customHeight="1">
      <c r="A410" s="131"/>
      <c r="B410" s="131"/>
      <c r="C410" s="132"/>
      <c r="D410" s="2"/>
      <c r="E410" s="2"/>
      <c r="F410" s="2"/>
    </row>
    <row r="411" spans="1:6" ht="14.25" customHeight="1">
      <c r="A411" s="131"/>
      <c r="B411" s="131"/>
      <c r="C411" s="132"/>
      <c r="D411" s="2"/>
      <c r="E411" s="2"/>
      <c r="F411" s="2"/>
    </row>
    <row r="412" spans="1:6" ht="14.25" customHeight="1">
      <c r="A412" s="131"/>
      <c r="B412" s="131"/>
      <c r="C412" s="132"/>
      <c r="D412" s="2"/>
      <c r="E412" s="2"/>
      <c r="F412" s="2"/>
    </row>
    <row r="413" spans="1:6" ht="14.25" customHeight="1">
      <c r="A413" s="131"/>
      <c r="B413" s="131"/>
      <c r="C413" s="132"/>
      <c r="D413" s="2"/>
      <c r="E413" s="2"/>
      <c r="F413" s="2"/>
    </row>
    <row r="414" spans="1:6" ht="14.25" customHeight="1">
      <c r="A414" s="131"/>
      <c r="B414" s="131"/>
      <c r="C414" s="132"/>
      <c r="D414" s="2"/>
      <c r="E414" s="2"/>
      <c r="F414" s="2"/>
    </row>
    <row r="415" spans="1:6" ht="14.25" customHeight="1">
      <c r="A415" s="131"/>
      <c r="B415" s="131"/>
      <c r="C415" s="132"/>
      <c r="D415" s="2"/>
      <c r="E415" s="2"/>
      <c r="F415" s="2"/>
    </row>
    <row r="416" spans="1:6" ht="14.25" customHeight="1">
      <c r="A416" s="131"/>
      <c r="B416" s="131"/>
      <c r="C416" s="132"/>
      <c r="D416" s="2"/>
      <c r="E416" s="2"/>
      <c r="F416" s="2"/>
    </row>
    <row r="417" spans="1:6" ht="14.25" customHeight="1">
      <c r="A417" s="131"/>
      <c r="B417" s="131"/>
      <c r="C417" s="132"/>
      <c r="D417" s="2"/>
      <c r="E417" s="2"/>
      <c r="F417" s="2"/>
    </row>
    <row r="418" spans="1:6" ht="14.25" customHeight="1">
      <c r="A418" s="131"/>
      <c r="B418" s="131"/>
      <c r="C418" s="132"/>
      <c r="D418" s="2"/>
      <c r="E418" s="2"/>
      <c r="F418" s="2"/>
    </row>
    <row r="419" spans="1:6" ht="14.25" customHeight="1">
      <c r="A419" s="131"/>
      <c r="B419" s="131"/>
      <c r="C419" s="132"/>
      <c r="D419" s="2"/>
      <c r="E419" s="2"/>
      <c r="F419" s="2"/>
    </row>
    <row r="420" spans="1:6" ht="14.25" customHeight="1">
      <c r="A420" s="131"/>
      <c r="B420" s="131"/>
      <c r="C420" s="132"/>
      <c r="D420" s="2"/>
      <c r="E420" s="2"/>
      <c r="F420" s="2"/>
    </row>
    <row r="421" spans="1:6" ht="14.25" customHeight="1">
      <c r="A421" s="131"/>
      <c r="B421" s="131"/>
      <c r="C421" s="132"/>
      <c r="D421" s="2"/>
      <c r="E421" s="2"/>
      <c r="F421" s="2"/>
    </row>
    <row r="422" spans="1:6" ht="14.25" customHeight="1">
      <c r="A422" s="131"/>
      <c r="B422" s="131"/>
      <c r="C422" s="132"/>
      <c r="D422" s="2"/>
      <c r="E422" s="2"/>
      <c r="F422" s="2"/>
    </row>
    <row r="423" spans="1:6" ht="14.25" customHeight="1">
      <c r="A423" s="131"/>
      <c r="B423" s="131"/>
      <c r="C423" s="132"/>
      <c r="D423" s="2"/>
      <c r="E423" s="2"/>
      <c r="F423" s="2"/>
    </row>
    <row r="424" spans="1:6" ht="14.25" customHeight="1">
      <c r="A424" s="131"/>
      <c r="B424" s="131"/>
      <c r="C424" s="132"/>
      <c r="D424" s="2"/>
      <c r="E424" s="2"/>
      <c r="F424" s="2"/>
    </row>
    <row r="425" spans="1:6" ht="14.25" customHeight="1">
      <c r="A425" s="131"/>
      <c r="B425" s="131"/>
      <c r="C425" s="132"/>
      <c r="D425" s="2"/>
      <c r="E425" s="2"/>
      <c r="F425" s="2"/>
    </row>
    <row r="426" spans="1:6" ht="14.25" customHeight="1">
      <c r="A426" s="131"/>
      <c r="B426" s="131"/>
      <c r="C426" s="132"/>
      <c r="D426" s="2"/>
      <c r="E426" s="2"/>
      <c r="F426" s="2"/>
    </row>
    <row r="427" spans="1:6" ht="14.25" customHeight="1">
      <c r="A427" s="131"/>
      <c r="B427" s="131"/>
      <c r="C427" s="132"/>
      <c r="D427" s="2"/>
      <c r="E427" s="2"/>
      <c r="F427" s="2"/>
    </row>
    <row r="428" spans="1:6" ht="14.25" customHeight="1">
      <c r="A428" s="131"/>
      <c r="B428" s="131"/>
      <c r="C428" s="132"/>
      <c r="D428" s="2"/>
      <c r="E428" s="2"/>
      <c r="F428" s="2"/>
    </row>
    <row r="429" spans="1:6" ht="14.25" customHeight="1">
      <c r="A429" s="131"/>
      <c r="B429" s="131"/>
      <c r="C429" s="132"/>
      <c r="D429" s="2"/>
      <c r="E429" s="2"/>
      <c r="F429" s="2"/>
    </row>
    <row r="430" spans="1:6" ht="14.25" customHeight="1">
      <c r="A430" s="131"/>
      <c r="B430" s="131"/>
      <c r="C430" s="132"/>
      <c r="D430" s="2"/>
      <c r="E430" s="2"/>
      <c r="F430" s="2"/>
    </row>
    <row r="431" spans="1:6" ht="14.25" customHeight="1">
      <c r="A431" s="131"/>
      <c r="B431" s="131"/>
      <c r="C431" s="132"/>
      <c r="D431" s="2"/>
      <c r="E431" s="2"/>
      <c r="F431" s="2"/>
    </row>
    <row r="432" spans="1:6" ht="14.25" customHeight="1">
      <c r="A432" s="131"/>
      <c r="B432" s="131"/>
      <c r="C432" s="132"/>
      <c r="D432" s="2"/>
      <c r="E432" s="2"/>
      <c r="F432" s="2"/>
    </row>
    <row r="433" spans="1:6" ht="14.25" customHeight="1">
      <c r="A433" s="131"/>
      <c r="B433" s="131"/>
      <c r="C433" s="132"/>
      <c r="D433" s="2"/>
      <c r="E433" s="2"/>
      <c r="F433" s="2"/>
    </row>
    <row r="434" spans="1:6" ht="14.25" customHeight="1">
      <c r="A434" s="131"/>
      <c r="B434" s="131"/>
      <c r="C434" s="132"/>
      <c r="D434" s="2"/>
      <c r="E434" s="2"/>
      <c r="F434" s="2"/>
    </row>
    <row r="435" spans="1:6" ht="14.25" customHeight="1">
      <c r="A435" s="131"/>
      <c r="B435" s="131"/>
      <c r="C435" s="132"/>
      <c r="D435" s="2"/>
      <c r="E435" s="2"/>
      <c r="F435" s="2"/>
    </row>
    <row r="436" spans="1:6" ht="14.25" customHeight="1">
      <c r="A436" s="131"/>
      <c r="B436" s="131"/>
      <c r="C436" s="132"/>
      <c r="D436" s="2"/>
      <c r="E436" s="2"/>
      <c r="F436" s="2"/>
    </row>
    <row r="437" spans="1:6" ht="14.25" customHeight="1">
      <c r="A437" s="131"/>
      <c r="B437" s="131"/>
      <c r="C437" s="132"/>
      <c r="D437" s="2"/>
      <c r="E437" s="2"/>
      <c r="F437" s="2"/>
    </row>
    <row r="438" spans="1:6" ht="14.25" customHeight="1">
      <c r="A438" s="131"/>
      <c r="B438" s="131"/>
      <c r="C438" s="132"/>
      <c r="D438" s="2"/>
      <c r="E438" s="2"/>
      <c r="F438" s="2"/>
    </row>
    <row r="439" spans="1:6" ht="14.25" customHeight="1">
      <c r="A439" s="131"/>
      <c r="B439" s="131"/>
      <c r="C439" s="132"/>
      <c r="D439" s="2"/>
      <c r="E439" s="2"/>
      <c r="F439" s="2"/>
    </row>
    <row r="440" spans="1:6" ht="14.25" customHeight="1">
      <c r="A440" s="131"/>
      <c r="B440" s="131"/>
      <c r="C440" s="132"/>
      <c r="D440" s="2"/>
      <c r="E440" s="2"/>
      <c r="F440" s="2"/>
    </row>
    <row r="441" spans="1:6" ht="14.25" customHeight="1">
      <c r="A441" s="131"/>
      <c r="B441" s="131"/>
      <c r="C441" s="132"/>
      <c r="D441" s="2"/>
      <c r="E441" s="2"/>
      <c r="F441" s="2"/>
    </row>
    <row r="442" spans="1:6" ht="14.25" customHeight="1">
      <c r="A442" s="131"/>
      <c r="B442" s="131"/>
      <c r="C442" s="132"/>
      <c r="D442" s="2"/>
      <c r="E442" s="2"/>
      <c r="F442" s="2"/>
    </row>
    <row r="443" spans="1:6" ht="14.25" customHeight="1">
      <c r="A443" s="131"/>
      <c r="B443" s="131"/>
      <c r="C443" s="132"/>
      <c r="D443" s="2"/>
      <c r="E443" s="2"/>
      <c r="F443" s="2"/>
    </row>
    <row r="444" spans="1:6" ht="14.25" customHeight="1">
      <c r="A444" s="131"/>
      <c r="B444" s="131"/>
      <c r="C444" s="132"/>
      <c r="D444" s="2"/>
      <c r="E444" s="2"/>
      <c r="F444" s="2"/>
    </row>
    <row r="445" spans="1:6" ht="14.25" customHeight="1">
      <c r="A445" s="131"/>
      <c r="B445" s="131"/>
      <c r="C445" s="132"/>
      <c r="D445" s="2"/>
      <c r="E445" s="2"/>
      <c r="F445" s="2"/>
    </row>
    <row r="446" spans="1:6" ht="14.25" customHeight="1">
      <c r="A446" s="131"/>
      <c r="B446" s="131"/>
      <c r="C446" s="132"/>
      <c r="D446" s="2"/>
      <c r="E446" s="2"/>
      <c r="F446" s="2"/>
    </row>
    <row r="447" spans="1:6" ht="14.25" customHeight="1">
      <c r="A447" s="131"/>
      <c r="B447" s="131"/>
      <c r="C447" s="132"/>
      <c r="D447" s="2"/>
      <c r="E447" s="2"/>
      <c r="F447" s="2"/>
    </row>
    <row r="448" spans="1:6" ht="14.25" customHeight="1">
      <c r="A448" s="131"/>
      <c r="B448" s="131"/>
      <c r="C448" s="132"/>
      <c r="D448" s="2"/>
      <c r="E448" s="2"/>
      <c r="F448" s="2"/>
    </row>
    <row r="449" spans="1:6" ht="14.25" customHeight="1">
      <c r="A449" s="131"/>
      <c r="B449" s="131"/>
      <c r="C449" s="132"/>
      <c r="D449" s="2"/>
      <c r="E449" s="2"/>
      <c r="F449" s="2"/>
    </row>
    <row r="450" spans="1:6" ht="14.25" customHeight="1">
      <c r="A450" s="131"/>
      <c r="B450" s="131"/>
      <c r="C450" s="132"/>
      <c r="D450" s="2"/>
      <c r="E450" s="2"/>
      <c r="F450" s="2"/>
    </row>
    <row r="451" spans="1:6" ht="14.25" customHeight="1">
      <c r="A451" s="131"/>
      <c r="B451" s="131"/>
      <c r="C451" s="132"/>
      <c r="D451" s="2"/>
      <c r="E451" s="2"/>
      <c r="F451" s="2"/>
    </row>
    <row r="452" spans="1:6" ht="14.25" customHeight="1">
      <c r="A452" s="131"/>
      <c r="B452" s="131"/>
      <c r="C452" s="132"/>
      <c r="D452" s="2"/>
      <c r="E452" s="2"/>
      <c r="F452" s="2"/>
    </row>
    <row r="453" spans="1:6" ht="14.25" customHeight="1">
      <c r="A453" s="131"/>
      <c r="B453" s="131"/>
      <c r="C453" s="132"/>
      <c r="D453" s="2"/>
      <c r="E453" s="2"/>
      <c r="F453" s="2"/>
    </row>
    <row r="454" spans="1:6" ht="14.25" customHeight="1">
      <c r="A454" s="131"/>
      <c r="B454" s="131"/>
      <c r="C454" s="132"/>
      <c r="D454" s="2"/>
      <c r="E454" s="2"/>
      <c r="F454" s="2"/>
    </row>
    <row r="455" spans="1:6" ht="14.25" customHeight="1">
      <c r="A455" s="131"/>
      <c r="B455" s="131"/>
      <c r="C455" s="132"/>
      <c r="D455" s="2"/>
      <c r="E455" s="2"/>
      <c r="F455" s="2"/>
    </row>
    <row r="456" spans="1:6" ht="14.25" customHeight="1">
      <c r="A456" s="131"/>
      <c r="B456" s="131"/>
      <c r="C456" s="132"/>
      <c r="D456" s="2"/>
      <c r="E456" s="2"/>
      <c r="F456" s="2"/>
    </row>
    <row r="457" spans="1:6" ht="14.25" customHeight="1">
      <c r="A457" s="131"/>
      <c r="B457" s="131"/>
      <c r="C457" s="132"/>
      <c r="D457" s="2"/>
      <c r="E457" s="2"/>
      <c r="F457" s="2"/>
    </row>
    <row r="458" spans="1:6" ht="14.25" customHeight="1">
      <c r="A458" s="131"/>
      <c r="B458" s="131"/>
      <c r="C458" s="132"/>
      <c r="D458" s="2"/>
      <c r="E458" s="2"/>
      <c r="F458" s="2"/>
    </row>
    <row r="459" spans="1:6" ht="14.25" customHeight="1">
      <c r="A459" s="131"/>
      <c r="B459" s="131"/>
      <c r="C459" s="132"/>
      <c r="D459" s="2"/>
      <c r="E459" s="2"/>
      <c r="F459" s="2"/>
    </row>
    <row r="460" spans="1:6" ht="14.25" customHeight="1">
      <c r="A460" s="131"/>
      <c r="B460" s="131"/>
      <c r="C460" s="132"/>
      <c r="D460" s="2"/>
      <c r="E460" s="2"/>
      <c r="F460" s="2"/>
    </row>
    <row r="461" spans="1:6" ht="14.25" customHeight="1">
      <c r="A461" s="131"/>
      <c r="B461" s="131"/>
      <c r="C461" s="132"/>
      <c r="D461" s="2"/>
      <c r="E461" s="2"/>
      <c r="F461" s="2"/>
    </row>
    <row r="462" spans="1:6" ht="14.25" customHeight="1">
      <c r="A462" s="131"/>
      <c r="B462" s="131"/>
      <c r="C462" s="132"/>
      <c r="D462" s="2"/>
      <c r="E462" s="2"/>
      <c r="F462" s="2"/>
    </row>
    <row r="463" spans="1:6" ht="14.25" customHeight="1">
      <c r="A463" s="131"/>
      <c r="B463" s="131"/>
      <c r="C463" s="132"/>
      <c r="D463" s="2"/>
      <c r="E463" s="2"/>
      <c r="F463" s="2"/>
    </row>
    <row r="464" spans="1:6" ht="14.25" customHeight="1">
      <c r="A464" s="131"/>
      <c r="B464" s="131"/>
      <c r="C464" s="132"/>
      <c r="D464" s="2"/>
      <c r="E464" s="2"/>
      <c r="F464" s="2"/>
    </row>
    <row r="465" spans="1:6" ht="14.25" customHeight="1">
      <c r="A465" s="131"/>
      <c r="B465" s="131"/>
      <c r="C465" s="132"/>
      <c r="D465" s="2"/>
      <c r="E465" s="2"/>
      <c r="F465" s="2"/>
    </row>
    <row r="466" spans="1:6" ht="14.25" customHeight="1">
      <c r="A466" s="131"/>
      <c r="B466" s="131"/>
      <c r="C466" s="132"/>
      <c r="D466" s="2"/>
      <c r="E466" s="2"/>
      <c r="F466" s="2"/>
    </row>
    <row r="467" spans="1:6" ht="14.25" customHeight="1">
      <c r="A467" s="131"/>
      <c r="B467" s="131"/>
      <c r="C467" s="132"/>
      <c r="D467" s="2"/>
      <c r="E467" s="2"/>
      <c r="F467" s="2"/>
    </row>
    <row r="468" spans="1:6" ht="14.25" customHeight="1">
      <c r="A468" s="131"/>
      <c r="B468" s="131"/>
      <c r="C468" s="132"/>
      <c r="D468" s="2"/>
      <c r="E468" s="2"/>
      <c r="F468" s="2"/>
    </row>
    <row r="469" spans="1:6" ht="14.25" customHeight="1">
      <c r="A469" s="131"/>
      <c r="B469" s="131"/>
      <c r="C469" s="132"/>
      <c r="D469" s="2"/>
      <c r="E469" s="2"/>
      <c r="F469" s="2"/>
    </row>
    <row r="470" spans="1:6" ht="14.25" customHeight="1">
      <c r="A470" s="131"/>
      <c r="B470" s="131"/>
      <c r="C470" s="132"/>
      <c r="D470" s="2"/>
      <c r="E470" s="2"/>
      <c r="F470" s="2"/>
    </row>
    <row r="471" spans="1:6" ht="14.25" customHeight="1">
      <c r="A471" s="131"/>
      <c r="B471" s="131"/>
      <c r="C471" s="132"/>
      <c r="D471" s="2"/>
      <c r="E471" s="2"/>
      <c r="F471" s="2"/>
    </row>
    <row r="472" spans="1:6" ht="14.25" customHeight="1">
      <c r="A472" s="131"/>
      <c r="B472" s="131"/>
      <c r="C472" s="132"/>
      <c r="D472" s="2"/>
      <c r="E472" s="2"/>
      <c r="F472" s="2"/>
    </row>
    <row r="473" spans="1:6" ht="14.25" customHeight="1">
      <c r="A473" s="131"/>
      <c r="B473" s="131"/>
      <c r="C473" s="132"/>
      <c r="D473" s="2"/>
      <c r="E473" s="2"/>
      <c r="F473" s="2"/>
    </row>
    <row r="474" spans="1:6" ht="14.25" customHeight="1">
      <c r="A474" s="131"/>
      <c r="B474" s="131"/>
      <c r="C474" s="132"/>
      <c r="D474" s="2"/>
      <c r="E474" s="2"/>
      <c r="F474" s="2"/>
    </row>
    <row r="475" spans="1:6" ht="14.25" customHeight="1">
      <c r="A475" s="131"/>
      <c r="B475" s="131"/>
      <c r="C475" s="132"/>
      <c r="D475" s="2"/>
      <c r="E475" s="2"/>
      <c r="F475" s="2"/>
    </row>
    <row r="476" spans="1:6" ht="14.25" customHeight="1">
      <c r="A476" s="131"/>
      <c r="B476" s="131"/>
      <c r="C476" s="132"/>
      <c r="D476" s="2"/>
      <c r="E476" s="2"/>
      <c r="F476" s="2"/>
    </row>
    <row r="477" spans="1:6" ht="14.25" customHeight="1">
      <c r="A477" s="131"/>
      <c r="B477" s="131"/>
      <c r="C477" s="132"/>
      <c r="D477" s="2"/>
      <c r="E477" s="2"/>
      <c r="F477" s="2"/>
    </row>
    <row r="478" spans="1:6" ht="14.25" customHeight="1">
      <c r="A478" s="131"/>
      <c r="B478" s="131"/>
      <c r="C478" s="132"/>
      <c r="D478" s="2"/>
      <c r="E478" s="2"/>
      <c r="F478" s="2"/>
    </row>
    <row r="479" spans="1:6" ht="14.25" customHeight="1">
      <c r="A479" s="131"/>
      <c r="B479" s="131"/>
      <c r="C479" s="132"/>
      <c r="D479" s="2"/>
      <c r="E479" s="2"/>
      <c r="F479" s="2"/>
    </row>
    <row r="480" spans="1:6" ht="14.25" customHeight="1">
      <c r="A480" s="131"/>
      <c r="B480" s="131"/>
      <c r="C480" s="132"/>
      <c r="D480" s="2"/>
      <c r="E480" s="2"/>
      <c r="F480" s="2"/>
    </row>
    <row r="481" spans="1:6" ht="14.25" customHeight="1">
      <c r="A481" s="131"/>
      <c r="B481" s="131"/>
      <c r="C481" s="132"/>
      <c r="D481" s="2"/>
      <c r="E481" s="2"/>
      <c r="F481" s="2"/>
    </row>
    <row r="482" spans="1:6" ht="14.25" customHeight="1">
      <c r="A482" s="131"/>
      <c r="B482" s="131"/>
      <c r="C482" s="132"/>
      <c r="D482" s="2"/>
      <c r="E482" s="2"/>
      <c r="F482" s="2"/>
    </row>
    <row r="483" spans="1:6" ht="14.25" customHeight="1">
      <c r="A483" s="131"/>
      <c r="B483" s="131"/>
      <c r="C483" s="132"/>
      <c r="D483" s="2"/>
      <c r="E483" s="2"/>
      <c r="F483" s="2"/>
    </row>
    <row r="484" spans="1:6" ht="14.25" customHeight="1">
      <c r="A484" s="131"/>
      <c r="B484" s="131"/>
      <c r="C484" s="132"/>
      <c r="D484" s="2"/>
      <c r="E484" s="2"/>
      <c r="F484" s="2"/>
    </row>
    <row r="485" spans="1:6" ht="14.25" customHeight="1">
      <c r="A485" s="131"/>
      <c r="B485" s="131"/>
      <c r="C485" s="132"/>
      <c r="D485" s="2"/>
      <c r="E485" s="2"/>
      <c r="F485" s="2"/>
    </row>
    <row r="486" spans="1:6" ht="14.25" customHeight="1">
      <c r="A486" s="131"/>
      <c r="B486" s="131"/>
      <c r="C486" s="132"/>
      <c r="D486" s="2"/>
      <c r="E486" s="2"/>
      <c r="F486" s="2"/>
    </row>
    <row r="487" spans="1:6" ht="14.25" customHeight="1">
      <c r="A487" s="131"/>
      <c r="B487" s="131"/>
      <c r="C487" s="132"/>
      <c r="D487" s="2"/>
      <c r="E487" s="2"/>
      <c r="F487" s="2"/>
    </row>
    <row r="488" spans="1:6" ht="14.25" customHeight="1">
      <c r="A488" s="131"/>
      <c r="B488" s="131"/>
      <c r="C488" s="132"/>
      <c r="D488" s="2"/>
      <c r="E488" s="2"/>
      <c r="F488" s="2"/>
    </row>
    <row r="489" spans="1:6" ht="14.25" customHeight="1">
      <c r="A489" s="131"/>
      <c r="B489" s="131"/>
      <c r="C489" s="132"/>
      <c r="D489" s="2"/>
      <c r="E489" s="2"/>
      <c r="F489" s="2"/>
    </row>
    <row r="490" spans="1:6" ht="14.25" customHeight="1">
      <c r="A490" s="131"/>
      <c r="B490" s="131"/>
      <c r="C490" s="132"/>
      <c r="D490" s="2"/>
      <c r="E490" s="2"/>
      <c r="F490" s="2"/>
    </row>
    <row r="491" spans="1:6" ht="14.25" customHeight="1">
      <c r="A491" s="131"/>
      <c r="B491" s="131"/>
      <c r="C491" s="132"/>
      <c r="D491" s="2"/>
      <c r="E491" s="2"/>
      <c r="F491" s="2"/>
    </row>
    <row r="492" spans="1:6" ht="14.25" customHeight="1">
      <c r="A492" s="131"/>
      <c r="B492" s="131"/>
      <c r="C492" s="132"/>
      <c r="D492" s="2"/>
      <c r="E492" s="2"/>
      <c r="F492" s="2"/>
    </row>
    <row r="493" spans="1:6" ht="14.25" customHeight="1">
      <c r="A493" s="131"/>
      <c r="B493" s="131"/>
      <c r="C493" s="132"/>
      <c r="D493" s="2"/>
      <c r="E493" s="2"/>
      <c r="F493" s="2"/>
    </row>
    <row r="494" spans="1:6" ht="14.25" customHeight="1">
      <c r="A494" s="131"/>
      <c r="B494" s="131"/>
      <c r="C494" s="132"/>
      <c r="D494" s="2"/>
      <c r="E494" s="2"/>
      <c r="F494" s="2"/>
    </row>
    <row r="495" spans="1:6" ht="14.25" customHeight="1">
      <c r="A495" s="131"/>
      <c r="B495" s="131"/>
      <c r="C495" s="132"/>
      <c r="D495" s="2"/>
      <c r="E495" s="2"/>
      <c r="F495" s="2"/>
    </row>
    <row r="496" spans="1:6" ht="14.25" customHeight="1">
      <c r="A496" s="131"/>
      <c r="B496" s="131"/>
      <c r="C496" s="132"/>
      <c r="D496" s="2"/>
      <c r="E496" s="2"/>
      <c r="F496" s="2"/>
    </row>
    <row r="497" spans="1:6" ht="14.25" customHeight="1">
      <c r="A497" s="131"/>
      <c r="B497" s="131"/>
      <c r="C497" s="132"/>
      <c r="D497" s="2"/>
      <c r="E497" s="2"/>
      <c r="F497" s="2"/>
    </row>
    <row r="498" spans="1:6" ht="14.25" customHeight="1">
      <c r="A498" s="131"/>
      <c r="B498" s="131"/>
      <c r="C498" s="132"/>
      <c r="D498" s="2"/>
      <c r="E498" s="2"/>
      <c r="F498" s="2"/>
    </row>
    <row r="499" spans="1:6" ht="14.25" customHeight="1">
      <c r="A499" s="131"/>
      <c r="B499" s="131"/>
      <c r="C499" s="132"/>
      <c r="D499" s="2"/>
      <c r="E499" s="2"/>
      <c r="F499" s="2"/>
    </row>
    <row r="500" spans="1:6" ht="14.25" customHeight="1">
      <c r="A500" s="131"/>
      <c r="B500" s="131"/>
      <c r="C500" s="132"/>
      <c r="D500" s="2"/>
      <c r="E500" s="2"/>
      <c r="F500" s="2"/>
    </row>
    <row r="501" spans="1:6" ht="14.25" customHeight="1">
      <c r="A501" s="131"/>
      <c r="B501" s="131"/>
      <c r="C501" s="132"/>
      <c r="D501" s="2"/>
      <c r="E501" s="2"/>
      <c r="F501" s="2"/>
    </row>
    <row r="502" spans="1:6" ht="14.25" customHeight="1">
      <c r="A502" s="131"/>
      <c r="B502" s="131"/>
      <c r="C502" s="132"/>
      <c r="D502" s="2"/>
      <c r="E502" s="2"/>
      <c r="F502" s="2"/>
    </row>
    <row r="503" spans="1:6" ht="14.25" customHeight="1">
      <c r="A503" s="131"/>
      <c r="B503" s="131"/>
      <c r="C503" s="132"/>
      <c r="D503" s="2"/>
      <c r="E503" s="2"/>
      <c r="F503" s="2"/>
    </row>
    <row r="504" spans="1:6" ht="14.25" customHeight="1">
      <c r="A504" s="131"/>
      <c r="B504" s="131"/>
      <c r="C504" s="132"/>
      <c r="D504" s="2"/>
      <c r="E504" s="2"/>
      <c r="F504" s="2"/>
    </row>
    <row r="505" spans="1:6" ht="14.25" customHeight="1">
      <c r="A505" s="131"/>
      <c r="B505" s="131"/>
      <c r="C505" s="132"/>
      <c r="D505" s="2"/>
      <c r="E505" s="2"/>
      <c r="F505" s="2"/>
    </row>
    <row r="506" spans="1:6" ht="14.25" customHeight="1">
      <c r="A506" s="131"/>
      <c r="B506" s="131"/>
      <c r="C506" s="132"/>
      <c r="D506" s="2"/>
      <c r="E506" s="2"/>
      <c r="F506" s="2"/>
    </row>
    <row r="507" spans="1:6" ht="14.25" customHeight="1">
      <c r="A507" s="131"/>
      <c r="B507" s="131"/>
      <c r="C507" s="132"/>
      <c r="D507" s="2"/>
      <c r="E507" s="2"/>
      <c r="F507" s="2"/>
    </row>
    <row r="508" spans="1:6" ht="14.25" customHeight="1">
      <c r="A508" s="131"/>
      <c r="B508" s="131"/>
      <c r="C508" s="132"/>
      <c r="D508" s="2"/>
      <c r="E508" s="2"/>
      <c r="F508" s="2"/>
    </row>
    <row r="509" spans="1:6" ht="14.25" customHeight="1">
      <c r="A509" s="131"/>
      <c r="B509" s="131"/>
      <c r="C509" s="132"/>
      <c r="D509" s="2"/>
      <c r="E509" s="2"/>
      <c r="F509" s="2"/>
    </row>
    <row r="510" spans="1:6" ht="14.25" customHeight="1">
      <c r="A510" s="131"/>
      <c r="B510" s="131"/>
      <c r="C510" s="132"/>
      <c r="D510" s="2"/>
      <c r="E510" s="2"/>
      <c r="F510" s="2"/>
    </row>
    <row r="511" spans="1:6" ht="14.25" customHeight="1">
      <c r="A511" s="131"/>
      <c r="B511" s="131"/>
      <c r="C511" s="132"/>
      <c r="D511" s="2"/>
      <c r="E511" s="2"/>
      <c r="F511" s="2"/>
    </row>
    <row r="512" spans="1:6" ht="14.25" customHeight="1">
      <c r="A512" s="131"/>
      <c r="B512" s="131"/>
      <c r="C512" s="132"/>
      <c r="D512" s="2"/>
      <c r="E512" s="2"/>
      <c r="F512" s="2"/>
    </row>
    <row r="513" spans="1:6" ht="14.25" customHeight="1">
      <c r="A513" s="131"/>
      <c r="B513" s="131"/>
      <c r="C513" s="132"/>
      <c r="D513" s="2"/>
      <c r="E513" s="2"/>
      <c r="F513" s="2"/>
    </row>
    <row r="514" spans="1:6" ht="14.25" customHeight="1">
      <c r="A514" s="131"/>
      <c r="B514" s="131"/>
      <c r="C514" s="132"/>
      <c r="D514" s="2"/>
      <c r="E514" s="2"/>
      <c r="F514" s="2"/>
    </row>
    <row r="515" spans="1:6" ht="14.25" customHeight="1">
      <c r="A515" s="131"/>
      <c r="B515" s="131"/>
      <c r="C515" s="132"/>
      <c r="D515" s="2"/>
      <c r="E515" s="2"/>
      <c r="F515" s="2"/>
    </row>
    <row r="516" spans="1:6" ht="14.25" customHeight="1">
      <c r="A516" s="131"/>
      <c r="B516" s="131"/>
      <c r="C516" s="132"/>
      <c r="D516" s="2"/>
      <c r="E516" s="2"/>
      <c r="F516" s="2"/>
    </row>
    <row r="517" spans="1:6" ht="14.25" customHeight="1">
      <c r="A517" s="131"/>
      <c r="B517" s="131"/>
      <c r="C517" s="132"/>
      <c r="D517" s="2"/>
      <c r="E517" s="2"/>
      <c r="F517" s="2"/>
    </row>
    <row r="518" spans="1:6" ht="14.25" customHeight="1">
      <c r="A518" s="131"/>
      <c r="B518" s="131"/>
      <c r="C518" s="132"/>
      <c r="D518" s="2"/>
      <c r="E518" s="2"/>
      <c r="F518" s="2"/>
    </row>
    <row r="519" spans="1:6" ht="14.25" customHeight="1">
      <c r="A519" s="131"/>
      <c r="B519" s="131"/>
      <c r="C519" s="132"/>
      <c r="D519" s="2"/>
      <c r="E519" s="2"/>
      <c r="F519" s="2"/>
    </row>
    <row r="520" spans="1:6" ht="14.25" customHeight="1">
      <c r="A520" s="131"/>
      <c r="B520" s="131"/>
      <c r="C520" s="132"/>
      <c r="D520" s="2"/>
      <c r="E520" s="2"/>
      <c r="F520" s="2"/>
    </row>
    <row r="521" spans="1:6" ht="14.25" customHeight="1">
      <c r="A521" s="131"/>
      <c r="B521" s="131"/>
      <c r="C521" s="132"/>
      <c r="D521" s="2"/>
      <c r="E521" s="2"/>
      <c r="F521" s="2"/>
    </row>
    <row r="522" spans="1:6" ht="14.25" customHeight="1">
      <c r="A522" s="131"/>
      <c r="B522" s="131"/>
      <c r="C522" s="132"/>
      <c r="D522" s="2"/>
      <c r="E522" s="2"/>
      <c r="F522" s="2"/>
    </row>
    <row r="523" spans="1:6" ht="14.25" customHeight="1">
      <c r="A523" s="131"/>
      <c r="B523" s="131"/>
      <c r="C523" s="132"/>
      <c r="D523" s="2"/>
      <c r="E523" s="2"/>
      <c r="F523" s="2"/>
    </row>
    <row r="524" spans="1:6" ht="14.25" customHeight="1">
      <c r="A524" s="131"/>
      <c r="B524" s="131"/>
      <c r="C524" s="132"/>
      <c r="D524" s="2"/>
      <c r="E524" s="2"/>
      <c r="F524" s="2"/>
    </row>
    <row r="525" spans="1:6" ht="14.25" customHeight="1">
      <c r="A525" s="131"/>
      <c r="B525" s="131"/>
      <c r="C525" s="132"/>
      <c r="D525" s="2"/>
      <c r="E525" s="2"/>
      <c r="F525" s="2"/>
    </row>
    <row r="526" spans="1:6" ht="14.25" customHeight="1">
      <c r="A526" s="131"/>
      <c r="B526" s="131"/>
      <c r="C526" s="132"/>
      <c r="D526" s="2"/>
      <c r="E526" s="2"/>
      <c r="F526" s="2"/>
    </row>
    <row r="527" spans="1:6" ht="14.25" customHeight="1">
      <c r="A527" s="131"/>
      <c r="B527" s="131"/>
      <c r="C527" s="132"/>
      <c r="D527" s="2"/>
      <c r="E527" s="2"/>
      <c r="F527" s="2"/>
    </row>
    <row r="528" spans="1:6" ht="14.25" customHeight="1">
      <c r="A528" s="131"/>
      <c r="B528" s="131"/>
      <c r="C528" s="132"/>
      <c r="D528" s="2"/>
      <c r="E528" s="2"/>
      <c r="F528" s="2"/>
    </row>
    <row r="529" spans="1:6" ht="14.25" customHeight="1">
      <c r="A529" s="131"/>
      <c r="B529" s="131"/>
      <c r="C529" s="132"/>
      <c r="D529" s="2"/>
      <c r="E529" s="2"/>
      <c r="F529" s="2"/>
    </row>
    <row r="530" spans="1:6" ht="14.25" customHeight="1">
      <c r="A530" s="131"/>
      <c r="B530" s="131"/>
      <c r="C530" s="132"/>
      <c r="D530" s="2"/>
      <c r="E530" s="2"/>
      <c r="F530" s="2"/>
    </row>
    <row r="531" spans="1:6" ht="14.25" customHeight="1">
      <c r="A531" s="131"/>
      <c r="B531" s="131"/>
      <c r="C531" s="132"/>
      <c r="D531" s="2"/>
      <c r="E531" s="2"/>
      <c r="F531" s="2"/>
    </row>
    <row r="532" spans="1:6" ht="14.25" customHeight="1">
      <c r="A532" s="131"/>
      <c r="B532" s="131"/>
      <c r="C532" s="132"/>
      <c r="D532" s="2"/>
      <c r="E532" s="2"/>
      <c r="F532" s="2"/>
    </row>
    <row r="533" spans="1:6" ht="14.25" customHeight="1">
      <c r="A533" s="131"/>
      <c r="B533" s="131"/>
      <c r="C533" s="132"/>
      <c r="D533" s="2"/>
      <c r="E533" s="2"/>
      <c r="F533" s="2"/>
    </row>
    <row r="534" spans="1:6" ht="14.25" customHeight="1">
      <c r="A534" s="131"/>
      <c r="B534" s="131"/>
      <c r="C534" s="132"/>
      <c r="D534" s="2"/>
      <c r="E534" s="2"/>
      <c r="F534" s="2"/>
    </row>
    <row r="535" spans="1:6" ht="14.25" customHeight="1">
      <c r="A535" s="131"/>
      <c r="B535" s="131"/>
      <c r="C535" s="132"/>
      <c r="D535" s="2"/>
      <c r="E535" s="2"/>
      <c r="F535" s="2"/>
    </row>
    <row r="536" spans="1:6" ht="14.25" customHeight="1">
      <c r="A536" s="131"/>
      <c r="B536" s="131"/>
      <c r="C536" s="132"/>
      <c r="D536" s="2"/>
      <c r="E536" s="2"/>
      <c r="F536" s="2"/>
    </row>
    <row r="537" spans="1:6" ht="14.25" customHeight="1">
      <c r="A537" s="131"/>
      <c r="B537" s="131"/>
      <c r="C537" s="132"/>
      <c r="D537" s="2"/>
      <c r="E537" s="2"/>
      <c r="F537" s="2"/>
    </row>
    <row r="538" spans="1:6" ht="14.25" customHeight="1">
      <c r="A538" s="131"/>
      <c r="B538" s="131"/>
      <c r="C538" s="132"/>
      <c r="D538" s="2"/>
      <c r="E538" s="2"/>
      <c r="F538" s="2"/>
    </row>
    <row r="539" spans="1:6" ht="14.25" customHeight="1">
      <c r="A539" s="131"/>
      <c r="B539" s="131"/>
      <c r="C539" s="132"/>
      <c r="D539" s="2"/>
      <c r="E539" s="2"/>
      <c r="F539" s="2"/>
    </row>
    <row r="540" spans="1:6" ht="14.25" customHeight="1">
      <c r="A540" s="131"/>
      <c r="B540" s="131"/>
      <c r="C540" s="132"/>
      <c r="D540" s="2"/>
      <c r="E540" s="2"/>
      <c r="F540" s="2"/>
    </row>
    <row r="541" spans="1:6" ht="14.25" customHeight="1">
      <c r="A541" s="131"/>
      <c r="B541" s="131"/>
      <c r="C541" s="132"/>
      <c r="D541" s="2"/>
      <c r="E541" s="2"/>
      <c r="F541" s="2"/>
    </row>
    <row r="542" spans="1:6" ht="14.25" customHeight="1">
      <c r="A542" s="131"/>
      <c r="B542" s="131"/>
      <c r="C542" s="132"/>
      <c r="D542" s="2"/>
      <c r="E542" s="2"/>
      <c r="F542" s="2"/>
    </row>
    <row r="543" spans="1:6" ht="14.25" customHeight="1">
      <c r="A543" s="131"/>
      <c r="B543" s="131"/>
      <c r="C543" s="132"/>
      <c r="D543" s="2"/>
      <c r="E543" s="2"/>
      <c r="F543" s="2"/>
    </row>
    <row r="544" spans="1:6" ht="14.25" customHeight="1">
      <c r="A544" s="131"/>
      <c r="B544" s="131"/>
      <c r="C544" s="132"/>
      <c r="D544" s="2"/>
      <c r="E544" s="2"/>
      <c r="F544" s="2"/>
    </row>
    <row r="545" spans="1:6" ht="14.25" customHeight="1">
      <c r="A545" s="131"/>
      <c r="B545" s="131"/>
      <c r="C545" s="132"/>
      <c r="D545" s="2"/>
      <c r="E545" s="2"/>
      <c r="F545" s="2"/>
    </row>
    <row r="546" spans="1:6" ht="14.25" customHeight="1">
      <c r="A546" s="131"/>
      <c r="B546" s="131"/>
      <c r="C546" s="132"/>
      <c r="D546" s="2"/>
      <c r="E546" s="2"/>
      <c r="F546" s="2"/>
    </row>
    <row r="547" spans="1:6" ht="14.25" customHeight="1">
      <c r="A547" s="131"/>
      <c r="B547" s="131"/>
      <c r="C547" s="132"/>
      <c r="D547" s="2"/>
      <c r="E547" s="2"/>
      <c r="F547" s="2"/>
    </row>
    <row r="548" spans="1:6" ht="14.25" customHeight="1">
      <c r="A548" s="131"/>
      <c r="B548" s="131"/>
      <c r="C548" s="132"/>
      <c r="D548" s="2"/>
      <c r="E548" s="2"/>
      <c r="F548" s="2"/>
    </row>
    <row r="549" spans="1:6" ht="14.25" customHeight="1">
      <c r="A549" s="131"/>
      <c r="B549" s="131"/>
      <c r="C549" s="132"/>
      <c r="D549" s="2"/>
      <c r="E549" s="2"/>
      <c r="F549" s="2"/>
    </row>
    <row r="550" spans="1:6" ht="14.25" customHeight="1">
      <c r="A550" s="131"/>
      <c r="B550" s="131"/>
      <c r="C550" s="132"/>
      <c r="D550" s="2"/>
      <c r="E550" s="2"/>
      <c r="F550" s="2"/>
    </row>
    <row r="551" spans="1:6" ht="14.25" customHeight="1">
      <c r="A551" s="131"/>
      <c r="B551" s="131"/>
      <c r="C551" s="132"/>
      <c r="D551" s="2"/>
      <c r="E551" s="2"/>
      <c r="F551" s="2"/>
    </row>
    <row r="552" spans="1:6" ht="14.25" customHeight="1">
      <c r="A552" s="131"/>
      <c r="B552" s="131"/>
      <c r="C552" s="132"/>
      <c r="D552" s="2"/>
      <c r="E552" s="2"/>
      <c r="F552" s="2"/>
    </row>
    <row r="553" spans="1:6" ht="14.25" customHeight="1">
      <c r="A553" s="131"/>
      <c r="B553" s="131"/>
      <c r="C553" s="132"/>
      <c r="D553" s="2"/>
      <c r="E553" s="2"/>
      <c r="F553" s="2"/>
    </row>
    <row r="554" spans="1:6" ht="14.25" customHeight="1">
      <c r="A554" s="131"/>
      <c r="B554" s="131"/>
      <c r="C554" s="132"/>
      <c r="D554" s="2"/>
      <c r="E554" s="2"/>
      <c r="F554" s="2"/>
    </row>
    <row r="555" spans="1:6" ht="14.25" customHeight="1">
      <c r="A555" s="131"/>
      <c r="B555" s="131"/>
      <c r="C555" s="132"/>
      <c r="D555" s="2"/>
      <c r="E555" s="2"/>
      <c r="F555" s="2"/>
    </row>
    <row r="556" spans="1:6" ht="14.25" customHeight="1">
      <c r="A556" s="131"/>
      <c r="B556" s="131"/>
      <c r="C556" s="132"/>
      <c r="D556" s="2"/>
      <c r="E556" s="2"/>
      <c r="F556" s="2"/>
    </row>
    <row r="557" spans="1:6" ht="14.25" customHeight="1">
      <c r="A557" s="131"/>
      <c r="B557" s="131"/>
      <c r="C557" s="132"/>
      <c r="D557" s="2"/>
      <c r="E557" s="2"/>
      <c r="F557" s="2"/>
    </row>
    <row r="558" spans="1:6" ht="14.25" customHeight="1">
      <c r="A558" s="131"/>
      <c r="B558" s="131"/>
      <c r="C558" s="132"/>
      <c r="D558" s="2"/>
      <c r="E558" s="2"/>
      <c r="F558" s="2"/>
    </row>
    <row r="559" spans="1:6" ht="14.25" customHeight="1">
      <c r="A559" s="131"/>
      <c r="B559" s="131"/>
      <c r="C559" s="132"/>
      <c r="D559" s="2"/>
      <c r="E559" s="2"/>
      <c r="F559" s="2"/>
    </row>
    <row r="560" spans="1:6" ht="14.25" customHeight="1">
      <c r="A560" s="131"/>
      <c r="B560" s="131"/>
      <c r="C560" s="132"/>
      <c r="D560" s="2"/>
      <c r="E560" s="2"/>
      <c r="F560" s="2"/>
    </row>
    <row r="561" spans="1:6" ht="14.25" customHeight="1">
      <c r="A561" s="131"/>
      <c r="B561" s="131"/>
      <c r="C561" s="132"/>
      <c r="D561" s="2"/>
      <c r="E561" s="2"/>
      <c r="F561" s="2"/>
    </row>
    <row r="562" spans="1:6" ht="14.25" customHeight="1">
      <c r="A562" s="131"/>
      <c r="B562" s="131"/>
      <c r="C562" s="132"/>
      <c r="D562" s="2"/>
      <c r="E562" s="2"/>
      <c r="F562" s="2"/>
    </row>
    <row r="563" spans="1:6" ht="14.25" customHeight="1">
      <c r="A563" s="131"/>
      <c r="B563" s="131"/>
      <c r="C563" s="132"/>
      <c r="D563" s="2"/>
      <c r="E563" s="2"/>
      <c r="F563" s="2"/>
    </row>
    <row r="564" spans="1:6" ht="14.25" customHeight="1">
      <c r="A564" s="131"/>
      <c r="B564" s="131"/>
      <c r="C564" s="132"/>
      <c r="D564" s="2"/>
      <c r="E564" s="2"/>
      <c r="F564" s="2"/>
    </row>
    <row r="565" spans="1:6" ht="14.25" customHeight="1">
      <c r="A565" s="131"/>
      <c r="B565" s="131"/>
      <c r="C565" s="132"/>
      <c r="D565" s="2"/>
      <c r="E565" s="2"/>
      <c r="F565" s="2"/>
    </row>
    <row r="566" spans="1:6" ht="14.25" customHeight="1">
      <c r="A566" s="131"/>
      <c r="B566" s="131"/>
      <c r="C566" s="132"/>
      <c r="D566" s="2"/>
      <c r="E566" s="2"/>
      <c r="F566" s="2"/>
    </row>
    <row r="567" spans="1:6" ht="14.25" customHeight="1">
      <c r="A567" s="131"/>
      <c r="B567" s="131"/>
      <c r="C567" s="132"/>
      <c r="D567" s="2"/>
      <c r="E567" s="2"/>
      <c r="F567" s="2"/>
    </row>
    <row r="568" spans="1:6" ht="14.25" customHeight="1">
      <c r="A568" s="131"/>
      <c r="B568" s="131"/>
      <c r="C568" s="132"/>
      <c r="D568" s="2"/>
      <c r="E568" s="2"/>
      <c r="F568" s="2"/>
    </row>
    <row r="569" spans="1:6" ht="14.25" customHeight="1">
      <c r="A569" s="131"/>
      <c r="B569" s="131"/>
      <c r="C569" s="132"/>
      <c r="D569" s="2"/>
      <c r="E569" s="2"/>
      <c r="F569" s="2"/>
    </row>
    <row r="570" spans="1:6" ht="14.25" customHeight="1">
      <c r="A570" s="131"/>
      <c r="B570" s="131"/>
      <c r="C570" s="132"/>
      <c r="D570" s="2"/>
      <c r="E570" s="2"/>
      <c r="F570" s="2"/>
    </row>
    <row r="571" spans="1:6" ht="14.25" customHeight="1">
      <c r="A571" s="131"/>
      <c r="B571" s="131"/>
      <c r="C571" s="132"/>
      <c r="D571" s="2"/>
      <c r="E571" s="2"/>
      <c r="F571" s="2"/>
    </row>
    <row r="572" spans="1:6" ht="14.25" customHeight="1">
      <c r="A572" s="131"/>
      <c r="B572" s="131"/>
      <c r="C572" s="132"/>
      <c r="D572" s="2"/>
      <c r="E572" s="2"/>
      <c r="F572" s="2"/>
    </row>
    <row r="573" spans="1:6" ht="14.25" customHeight="1">
      <c r="A573" s="131"/>
      <c r="B573" s="131"/>
      <c r="C573" s="132"/>
      <c r="D573" s="2"/>
      <c r="E573" s="2"/>
      <c r="F573" s="2"/>
    </row>
    <row r="574" spans="1:6" ht="14.25" customHeight="1">
      <c r="A574" s="131"/>
      <c r="B574" s="131"/>
      <c r="C574" s="132"/>
      <c r="D574" s="2"/>
      <c r="E574" s="2"/>
      <c r="F574" s="2"/>
    </row>
    <row r="575" spans="1:6" ht="14.25" customHeight="1">
      <c r="A575" s="131"/>
      <c r="B575" s="131"/>
      <c r="C575" s="132"/>
      <c r="D575" s="2"/>
      <c r="E575" s="2"/>
      <c r="F575" s="2"/>
    </row>
    <row r="576" spans="1:6" ht="14.25" customHeight="1">
      <c r="A576" s="131"/>
      <c r="B576" s="131"/>
      <c r="C576" s="132"/>
      <c r="D576" s="2"/>
      <c r="E576" s="2"/>
      <c r="F576" s="2"/>
    </row>
    <row r="577" spans="1:6" ht="14.25" customHeight="1">
      <c r="A577" s="131"/>
      <c r="B577" s="131"/>
      <c r="C577" s="132"/>
      <c r="D577" s="2"/>
      <c r="E577" s="2"/>
      <c r="F577" s="2"/>
    </row>
    <row r="578" spans="1:6" ht="14.25" customHeight="1">
      <c r="A578" s="131"/>
      <c r="B578" s="131"/>
      <c r="C578" s="132"/>
      <c r="D578" s="2"/>
      <c r="E578" s="2"/>
      <c r="F578" s="2"/>
    </row>
    <row r="579" spans="1:6" ht="14.25" customHeight="1">
      <c r="A579" s="131"/>
      <c r="B579" s="131"/>
      <c r="C579" s="132"/>
      <c r="D579" s="2"/>
      <c r="E579" s="2"/>
      <c r="F579" s="2"/>
    </row>
    <row r="580" spans="1:6" ht="14.25" customHeight="1">
      <c r="A580" s="131"/>
      <c r="B580" s="131"/>
      <c r="C580" s="132"/>
      <c r="D580" s="2"/>
      <c r="E580" s="2"/>
      <c r="F580" s="2"/>
    </row>
    <row r="581" spans="1:6" ht="14.25" customHeight="1">
      <c r="A581" s="131"/>
      <c r="B581" s="131"/>
      <c r="C581" s="132"/>
      <c r="D581" s="2"/>
      <c r="E581" s="2"/>
      <c r="F581" s="2"/>
    </row>
    <row r="582" spans="1:6" ht="14.25" customHeight="1">
      <c r="A582" s="131"/>
      <c r="B582" s="131"/>
      <c r="C582" s="132"/>
      <c r="D582" s="2"/>
      <c r="E582" s="2"/>
      <c r="F582" s="2"/>
    </row>
    <row r="583" spans="1:6" ht="14.25" customHeight="1">
      <c r="A583" s="131"/>
      <c r="B583" s="131"/>
      <c r="C583" s="132"/>
      <c r="D583" s="2"/>
      <c r="E583" s="2"/>
      <c r="F583" s="2"/>
    </row>
    <row r="584" spans="1:6" ht="14.25" customHeight="1">
      <c r="A584" s="131"/>
      <c r="B584" s="131"/>
      <c r="C584" s="132"/>
      <c r="D584" s="2"/>
      <c r="E584" s="2"/>
      <c r="F584" s="2"/>
    </row>
    <row r="585" spans="1:6" ht="14.25" customHeight="1">
      <c r="A585" s="131"/>
      <c r="B585" s="131"/>
      <c r="C585" s="132"/>
      <c r="D585" s="2"/>
      <c r="E585" s="2"/>
      <c r="F585" s="2"/>
    </row>
    <row r="586" spans="1:6" ht="14.25" customHeight="1">
      <c r="A586" s="131"/>
      <c r="B586" s="131"/>
      <c r="C586" s="132"/>
      <c r="D586" s="2"/>
      <c r="E586" s="2"/>
      <c r="F586" s="2"/>
    </row>
    <row r="587" spans="1:6" ht="14.25" customHeight="1">
      <c r="A587" s="131"/>
      <c r="B587" s="131"/>
      <c r="C587" s="132"/>
      <c r="D587" s="2"/>
      <c r="E587" s="2"/>
      <c r="F587" s="2"/>
    </row>
    <row r="588" spans="1:6" ht="14.25" customHeight="1">
      <c r="A588" s="131"/>
      <c r="B588" s="131"/>
      <c r="C588" s="132"/>
      <c r="D588" s="2"/>
      <c r="E588" s="2"/>
      <c r="F588" s="2"/>
    </row>
    <row r="589" spans="1:6" ht="14.25" customHeight="1">
      <c r="A589" s="131"/>
      <c r="B589" s="131"/>
      <c r="C589" s="132"/>
      <c r="D589" s="2"/>
      <c r="E589" s="2"/>
      <c r="F589" s="2"/>
    </row>
    <row r="590" spans="1:6" ht="14.25" customHeight="1">
      <c r="A590" s="131"/>
      <c r="B590" s="131"/>
      <c r="C590" s="132"/>
      <c r="D590" s="2"/>
      <c r="E590" s="2"/>
      <c r="F590" s="2"/>
    </row>
    <row r="591" spans="1:6" ht="14.25" customHeight="1">
      <c r="A591" s="131"/>
      <c r="B591" s="131"/>
      <c r="C591" s="132"/>
      <c r="D591" s="2"/>
      <c r="E591" s="2"/>
      <c r="F591" s="2"/>
    </row>
    <row r="592" spans="1:6" ht="14.25" customHeight="1">
      <c r="A592" s="131"/>
      <c r="B592" s="131"/>
      <c r="C592" s="132"/>
      <c r="D592" s="2"/>
      <c r="E592" s="2"/>
      <c r="F592" s="2"/>
    </row>
    <row r="593" spans="1:6" ht="14.25" customHeight="1">
      <c r="A593" s="131"/>
      <c r="B593" s="131"/>
      <c r="C593" s="132"/>
      <c r="D593" s="2"/>
      <c r="E593" s="2"/>
      <c r="F593" s="2"/>
    </row>
    <row r="594" spans="1:6" ht="14.25" customHeight="1">
      <c r="A594" s="131"/>
      <c r="B594" s="131"/>
      <c r="C594" s="132"/>
      <c r="D594" s="2"/>
      <c r="E594" s="2"/>
      <c r="F594" s="2"/>
    </row>
    <row r="595" spans="1:6" ht="14.25" customHeight="1">
      <c r="A595" s="131"/>
      <c r="B595" s="131"/>
      <c r="C595" s="132"/>
      <c r="D595" s="2"/>
      <c r="E595" s="2"/>
      <c r="F595" s="2"/>
    </row>
    <row r="596" spans="1:6" ht="14.25" customHeight="1">
      <c r="A596" s="131"/>
      <c r="B596" s="131"/>
      <c r="C596" s="132"/>
      <c r="D596" s="2"/>
      <c r="E596" s="2"/>
      <c r="F596" s="2"/>
    </row>
    <row r="597" spans="1:6" ht="14.25" customHeight="1">
      <c r="A597" s="131"/>
      <c r="B597" s="131"/>
      <c r="C597" s="132"/>
      <c r="D597" s="2"/>
      <c r="E597" s="2"/>
      <c r="F597" s="2"/>
    </row>
    <row r="598" spans="1:6" ht="14.25" customHeight="1">
      <c r="A598" s="131"/>
      <c r="B598" s="131"/>
      <c r="C598" s="132"/>
      <c r="D598" s="2"/>
      <c r="E598" s="2"/>
      <c r="F598" s="2"/>
    </row>
    <row r="599" spans="1:6" ht="14.25" customHeight="1">
      <c r="A599" s="131"/>
      <c r="B599" s="131"/>
      <c r="C599" s="132"/>
      <c r="D599" s="2"/>
      <c r="E599" s="2"/>
      <c r="F599" s="2"/>
    </row>
    <row r="600" spans="1:6" ht="14.25" customHeight="1">
      <c r="A600" s="131"/>
      <c r="B600" s="131"/>
      <c r="C600" s="132"/>
      <c r="D600" s="2"/>
      <c r="E600" s="2"/>
      <c r="F600" s="2"/>
    </row>
    <row r="601" spans="1:6" ht="14.25" customHeight="1">
      <c r="A601" s="131"/>
      <c r="B601" s="131"/>
      <c r="C601" s="132"/>
      <c r="D601" s="2"/>
      <c r="E601" s="2"/>
      <c r="F601" s="2"/>
    </row>
    <row r="602" spans="1:6" ht="14.25" customHeight="1">
      <c r="A602" s="131"/>
      <c r="B602" s="131"/>
      <c r="C602" s="132"/>
      <c r="D602" s="2"/>
      <c r="E602" s="2"/>
      <c r="F602" s="2"/>
    </row>
    <row r="603" spans="1:6" ht="14.25" customHeight="1">
      <c r="A603" s="131"/>
      <c r="B603" s="131"/>
      <c r="C603" s="132"/>
      <c r="D603" s="2"/>
      <c r="E603" s="2"/>
      <c r="F603" s="2"/>
    </row>
    <row r="604" spans="1:6" ht="14.25" customHeight="1">
      <c r="A604" s="131"/>
      <c r="B604" s="131"/>
      <c r="C604" s="132"/>
      <c r="D604" s="2"/>
      <c r="E604" s="2"/>
      <c r="F604" s="2"/>
    </row>
    <row r="605" spans="1:6" ht="14.25" customHeight="1">
      <c r="A605" s="131"/>
      <c r="B605" s="131"/>
      <c r="C605" s="132"/>
      <c r="D605" s="2"/>
      <c r="E605" s="2"/>
      <c r="F605" s="2"/>
    </row>
    <row r="606" spans="1:6" ht="14.25" customHeight="1">
      <c r="A606" s="131"/>
      <c r="B606" s="131"/>
      <c r="C606" s="132"/>
      <c r="D606" s="2"/>
      <c r="E606" s="2"/>
      <c r="F606" s="2"/>
    </row>
    <row r="607" spans="1:6" ht="14.25" customHeight="1">
      <c r="A607" s="131"/>
      <c r="B607" s="131"/>
      <c r="C607" s="132"/>
      <c r="D607" s="2"/>
      <c r="E607" s="2"/>
      <c r="F607" s="2"/>
    </row>
    <row r="608" spans="1:6" ht="14.25" customHeight="1">
      <c r="A608" s="131"/>
      <c r="B608" s="131"/>
      <c r="C608" s="132"/>
      <c r="D608" s="2"/>
      <c r="E608" s="2"/>
      <c r="F608" s="2"/>
    </row>
    <row r="609" spans="1:6" ht="14.25" customHeight="1">
      <c r="A609" s="131"/>
      <c r="B609" s="131"/>
      <c r="C609" s="132"/>
      <c r="D609" s="2"/>
      <c r="E609" s="2"/>
      <c r="F609" s="2"/>
    </row>
    <row r="610" spans="1:6" ht="14.25" customHeight="1">
      <c r="A610" s="131"/>
      <c r="B610" s="131"/>
      <c r="C610" s="132"/>
      <c r="D610" s="2"/>
      <c r="E610" s="2"/>
      <c r="F610" s="2"/>
    </row>
    <row r="611" spans="1:6" ht="14.25" customHeight="1">
      <c r="A611" s="131"/>
      <c r="B611" s="131"/>
      <c r="C611" s="132"/>
      <c r="D611" s="2"/>
      <c r="E611" s="2"/>
      <c r="F611" s="2"/>
    </row>
    <row r="612" spans="1:6" ht="14.25" customHeight="1">
      <c r="A612" s="131"/>
      <c r="B612" s="131"/>
      <c r="C612" s="132"/>
      <c r="D612" s="2"/>
      <c r="E612" s="2"/>
      <c r="F612" s="2"/>
    </row>
    <row r="613" spans="1:6" ht="14.25" customHeight="1">
      <c r="A613" s="131"/>
      <c r="B613" s="131"/>
      <c r="C613" s="132"/>
      <c r="D613" s="2"/>
      <c r="E613" s="2"/>
      <c r="F613" s="2"/>
    </row>
    <row r="614" spans="1:6" ht="14.25" customHeight="1">
      <c r="A614" s="131"/>
      <c r="B614" s="131"/>
      <c r="C614" s="132"/>
      <c r="D614" s="2"/>
      <c r="E614" s="2"/>
      <c r="F614" s="2"/>
    </row>
    <row r="615" spans="1:6" ht="14.25" customHeight="1">
      <c r="A615" s="131"/>
      <c r="B615" s="131"/>
      <c r="C615" s="132"/>
      <c r="D615" s="2"/>
      <c r="E615" s="2"/>
      <c r="F615" s="2"/>
    </row>
    <row r="616" spans="1:6" ht="14.25" customHeight="1">
      <c r="A616" s="131"/>
      <c r="B616" s="131"/>
      <c r="C616" s="132"/>
      <c r="D616" s="2"/>
      <c r="E616" s="2"/>
      <c r="F616" s="2"/>
    </row>
    <row r="617" spans="1:6" ht="14.25" customHeight="1">
      <c r="A617" s="131"/>
      <c r="B617" s="131"/>
      <c r="C617" s="132"/>
      <c r="D617" s="2"/>
      <c r="E617" s="2"/>
      <c r="F617" s="2"/>
    </row>
    <row r="618" spans="1:6" ht="14.25" customHeight="1">
      <c r="A618" s="131"/>
      <c r="B618" s="131"/>
      <c r="C618" s="132"/>
      <c r="D618" s="2"/>
      <c r="E618" s="2"/>
      <c r="F618" s="2"/>
    </row>
    <row r="619" spans="1:6" ht="14.25" customHeight="1">
      <c r="A619" s="131"/>
      <c r="B619" s="131"/>
      <c r="C619" s="132"/>
      <c r="D619" s="2"/>
      <c r="E619" s="2"/>
      <c r="F619" s="2"/>
    </row>
    <row r="620" spans="1:6" ht="14.25" customHeight="1">
      <c r="A620" s="131"/>
      <c r="B620" s="131"/>
      <c r="C620" s="132"/>
      <c r="D620" s="2"/>
      <c r="E620" s="2"/>
      <c r="F620" s="2"/>
    </row>
    <row r="621" spans="1:6" ht="14.25" customHeight="1">
      <c r="A621" s="131"/>
      <c r="B621" s="131"/>
      <c r="C621" s="132"/>
      <c r="D621" s="2"/>
      <c r="E621" s="2"/>
      <c r="F621" s="2"/>
    </row>
    <row r="622" spans="1:6" ht="14.25" customHeight="1">
      <c r="A622" s="131"/>
      <c r="B622" s="131"/>
      <c r="C622" s="132"/>
      <c r="D622" s="2"/>
      <c r="E622" s="2"/>
      <c r="F622" s="2"/>
    </row>
    <row r="623" spans="1:6" ht="14.25" customHeight="1">
      <c r="A623" s="131"/>
      <c r="B623" s="131"/>
      <c r="C623" s="132"/>
      <c r="D623" s="2"/>
      <c r="E623" s="2"/>
      <c r="F623" s="2"/>
    </row>
    <row r="624" spans="1:6" ht="14.25" customHeight="1">
      <c r="A624" s="131"/>
      <c r="B624" s="131"/>
      <c r="C624" s="132"/>
      <c r="D624" s="2"/>
      <c r="E624" s="2"/>
      <c r="F624" s="2"/>
    </row>
    <row r="625" spans="1:6" ht="14.25" customHeight="1">
      <c r="A625" s="131"/>
      <c r="B625" s="131"/>
      <c r="C625" s="132"/>
      <c r="D625" s="2"/>
      <c r="E625" s="2"/>
      <c r="F625" s="2"/>
    </row>
    <row r="626" spans="1:6" ht="14.25" customHeight="1">
      <c r="A626" s="131"/>
      <c r="B626" s="131"/>
      <c r="C626" s="132"/>
      <c r="D626" s="2"/>
      <c r="E626" s="2"/>
      <c r="F626" s="2"/>
    </row>
    <row r="627" spans="1:6" ht="14.25" customHeight="1">
      <c r="A627" s="131"/>
      <c r="B627" s="131"/>
      <c r="C627" s="132"/>
      <c r="D627" s="2"/>
      <c r="E627" s="2"/>
      <c r="F627" s="2"/>
    </row>
    <row r="628" spans="1:6" ht="14.25" customHeight="1">
      <c r="A628" s="131"/>
      <c r="B628" s="131"/>
      <c r="C628" s="132"/>
      <c r="D628" s="2"/>
      <c r="E628" s="2"/>
      <c r="F628" s="2"/>
    </row>
    <row r="629" spans="1:6" ht="14.25" customHeight="1">
      <c r="A629" s="131"/>
      <c r="B629" s="131"/>
      <c r="C629" s="132"/>
      <c r="D629" s="2"/>
      <c r="E629" s="2"/>
      <c r="F629" s="2"/>
    </row>
    <row r="630" spans="1:6" ht="14.25" customHeight="1">
      <c r="A630" s="131"/>
      <c r="B630" s="131"/>
      <c r="C630" s="132"/>
      <c r="D630" s="2"/>
      <c r="E630" s="2"/>
      <c r="F630" s="2"/>
    </row>
    <row r="631" spans="1:6" ht="14.25" customHeight="1">
      <c r="A631" s="131"/>
      <c r="B631" s="131"/>
      <c r="C631" s="132"/>
      <c r="D631" s="2"/>
      <c r="E631" s="2"/>
      <c r="F631" s="2"/>
    </row>
    <row r="632" spans="1:6" ht="14.25" customHeight="1">
      <c r="A632" s="131"/>
      <c r="B632" s="131"/>
      <c r="C632" s="132"/>
      <c r="D632" s="2"/>
      <c r="E632" s="2"/>
      <c r="F632" s="2"/>
    </row>
    <row r="633" spans="1:6" ht="14.25" customHeight="1">
      <c r="A633" s="131"/>
      <c r="B633" s="131"/>
      <c r="C633" s="132"/>
      <c r="D633" s="2"/>
      <c r="E633" s="2"/>
      <c r="F633" s="2"/>
    </row>
    <row r="634" spans="1:6" ht="14.25" customHeight="1">
      <c r="A634" s="131"/>
      <c r="B634" s="131"/>
      <c r="C634" s="132"/>
      <c r="D634" s="2"/>
      <c r="E634" s="2"/>
      <c r="F634" s="2"/>
    </row>
    <row r="635" spans="1:6" ht="14.25" customHeight="1">
      <c r="A635" s="131"/>
      <c r="B635" s="131"/>
      <c r="C635" s="132"/>
      <c r="D635" s="2"/>
      <c r="E635" s="2"/>
      <c r="F635" s="2"/>
    </row>
    <row r="636" spans="1:6" ht="14.25" customHeight="1">
      <c r="A636" s="131"/>
      <c r="B636" s="131"/>
      <c r="C636" s="132"/>
      <c r="D636" s="2"/>
      <c r="E636" s="2"/>
      <c r="F636" s="2"/>
    </row>
    <row r="637" spans="1:6" ht="14.25" customHeight="1">
      <c r="A637" s="131"/>
      <c r="B637" s="131"/>
      <c r="C637" s="132"/>
      <c r="D637" s="2"/>
      <c r="E637" s="2"/>
      <c r="F637" s="2"/>
    </row>
    <row r="638" spans="1:6" ht="14.25" customHeight="1">
      <c r="A638" s="131"/>
      <c r="B638" s="131"/>
      <c r="C638" s="132"/>
      <c r="D638" s="2"/>
      <c r="E638" s="2"/>
      <c r="F638" s="2"/>
    </row>
    <row r="639" spans="1:6" ht="14.25" customHeight="1">
      <c r="A639" s="131"/>
      <c r="B639" s="131"/>
      <c r="C639" s="132"/>
      <c r="D639" s="2"/>
      <c r="E639" s="2"/>
      <c r="F639" s="2"/>
    </row>
    <row r="640" spans="1:6" ht="14.25" customHeight="1">
      <c r="A640" s="131"/>
      <c r="B640" s="131"/>
      <c r="C640" s="132"/>
      <c r="D640" s="2"/>
      <c r="E640" s="2"/>
      <c r="F640" s="2"/>
    </row>
    <row r="641" spans="1:6" ht="14.25" customHeight="1">
      <c r="A641" s="131"/>
      <c r="B641" s="131"/>
      <c r="C641" s="132"/>
      <c r="D641" s="2"/>
      <c r="E641" s="2"/>
      <c r="F641" s="2"/>
    </row>
    <row r="642" spans="1:6" ht="14.25" customHeight="1">
      <c r="A642" s="131"/>
      <c r="B642" s="131"/>
      <c r="C642" s="132"/>
      <c r="D642" s="2"/>
      <c r="E642" s="2"/>
      <c r="F642" s="2"/>
    </row>
    <row r="643" spans="1:6" ht="14.25" customHeight="1">
      <c r="A643" s="131"/>
      <c r="B643" s="131"/>
      <c r="C643" s="132"/>
      <c r="D643" s="2"/>
      <c r="E643" s="2"/>
      <c r="F643" s="2"/>
    </row>
    <row r="644" spans="1:6" ht="14.25" customHeight="1">
      <c r="A644" s="131"/>
      <c r="B644" s="131"/>
      <c r="C644" s="132"/>
      <c r="D644" s="2"/>
      <c r="E644" s="2"/>
      <c r="F644" s="2"/>
    </row>
    <row r="645" spans="1:6" ht="14.25" customHeight="1">
      <c r="A645" s="131"/>
      <c r="B645" s="131"/>
      <c r="C645" s="132"/>
      <c r="D645" s="2"/>
      <c r="E645" s="2"/>
      <c r="F645" s="2"/>
    </row>
    <row r="646" spans="1:6" ht="14.25" customHeight="1">
      <c r="A646" s="131"/>
      <c r="B646" s="131"/>
      <c r="C646" s="132"/>
      <c r="D646" s="2"/>
      <c r="E646" s="2"/>
      <c r="F646" s="2"/>
    </row>
    <row r="647" spans="1:6" ht="14.25" customHeight="1">
      <c r="A647" s="131"/>
      <c r="B647" s="131"/>
      <c r="C647" s="132"/>
      <c r="D647" s="2"/>
      <c r="E647" s="2"/>
      <c r="F647" s="2"/>
    </row>
    <row r="648" spans="1:6" ht="14.25" customHeight="1">
      <c r="A648" s="131"/>
      <c r="B648" s="131"/>
      <c r="C648" s="132"/>
      <c r="D648" s="2"/>
      <c r="E648" s="2"/>
      <c r="F648" s="2"/>
    </row>
    <row r="649" spans="1:6" ht="14.25" customHeight="1">
      <c r="A649" s="131"/>
      <c r="B649" s="131"/>
      <c r="C649" s="132"/>
      <c r="D649" s="2"/>
      <c r="E649" s="2"/>
      <c r="F649" s="2"/>
    </row>
    <row r="650" spans="1:6" ht="14.25" customHeight="1">
      <c r="A650" s="131"/>
      <c r="B650" s="131"/>
      <c r="C650" s="132"/>
      <c r="D650" s="2"/>
      <c r="E650" s="2"/>
      <c r="F650" s="2"/>
    </row>
    <row r="651" spans="1:6" ht="14.25" customHeight="1">
      <c r="A651" s="131"/>
      <c r="B651" s="131"/>
      <c r="C651" s="132"/>
      <c r="D651" s="2"/>
      <c r="E651" s="2"/>
      <c r="F651" s="2"/>
    </row>
    <row r="652" spans="1:6" ht="14.25" customHeight="1">
      <c r="A652" s="131"/>
      <c r="B652" s="131"/>
      <c r="C652" s="132"/>
      <c r="D652" s="2"/>
      <c r="E652" s="2"/>
      <c r="F652" s="2"/>
    </row>
    <row r="653" spans="1:6" ht="14.25" customHeight="1">
      <c r="A653" s="131"/>
      <c r="B653" s="131"/>
      <c r="C653" s="132"/>
      <c r="D653" s="2"/>
      <c r="E653" s="2"/>
      <c r="F653" s="2"/>
    </row>
    <row r="654" spans="1:6" ht="14.25" customHeight="1">
      <c r="A654" s="131"/>
      <c r="B654" s="131"/>
      <c r="C654" s="132"/>
      <c r="D654" s="2"/>
      <c r="E654" s="2"/>
      <c r="F654" s="2"/>
    </row>
    <row r="655" spans="1:6" ht="14.25" customHeight="1">
      <c r="A655" s="131"/>
      <c r="B655" s="131"/>
      <c r="C655" s="132"/>
      <c r="D655" s="2"/>
      <c r="E655" s="2"/>
      <c r="F655" s="2"/>
    </row>
    <row r="656" spans="1:6" ht="14.25" customHeight="1">
      <c r="A656" s="131"/>
      <c r="B656" s="131"/>
      <c r="C656" s="132"/>
      <c r="D656" s="2"/>
      <c r="E656" s="2"/>
      <c r="F656" s="2"/>
    </row>
    <row r="657" spans="1:6" ht="14.25" customHeight="1">
      <c r="A657" s="131"/>
      <c r="B657" s="131"/>
      <c r="C657" s="132"/>
      <c r="D657" s="2"/>
      <c r="E657" s="2"/>
      <c r="F657" s="2"/>
    </row>
    <row r="658" spans="1:6" ht="14.25" customHeight="1">
      <c r="A658" s="131"/>
      <c r="B658" s="131"/>
      <c r="C658" s="132"/>
      <c r="D658" s="2"/>
      <c r="E658" s="2"/>
      <c r="F658" s="2"/>
    </row>
    <row r="659" spans="1:6" ht="14.25" customHeight="1">
      <c r="A659" s="131"/>
      <c r="B659" s="131"/>
      <c r="C659" s="132"/>
      <c r="D659" s="2"/>
      <c r="E659" s="2"/>
      <c r="F659" s="2"/>
    </row>
    <row r="660" spans="1:6" ht="14.25" customHeight="1">
      <c r="A660" s="131"/>
      <c r="B660" s="131"/>
      <c r="C660" s="132"/>
      <c r="D660" s="2"/>
      <c r="E660" s="2"/>
      <c r="F660" s="2"/>
    </row>
    <row r="661" spans="1:6" ht="14.25" customHeight="1">
      <c r="A661" s="131"/>
      <c r="B661" s="131"/>
      <c r="C661" s="132"/>
      <c r="D661" s="2"/>
      <c r="E661" s="2"/>
      <c r="F661" s="2"/>
    </row>
    <row r="662" spans="1:6" ht="14.25" customHeight="1">
      <c r="A662" s="131"/>
      <c r="B662" s="131"/>
      <c r="C662" s="132"/>
      <c r="D662" s="2"/>
      <c r="E662" s="2"/>
      <c r="F662" s="2"/>
    </row>
    <row r="663" spans="1:6" ht="14.25" customHeight="1">
      <c r="A663" s="131"/>
      <c r="B663" s="131"/>
      <c r="C663" s="132"/>
      <c r="D663" s="2"/>
      <c r="E663" s="2"/>
      <c r="F663" s="2"/>
    </row>
    <row r="664" spans="1:6" ht="14.25" customHeight="1">
      <c r="A664" s="131"/>
      <c r="B664" s="131"/>
      <c r="C664" s="132"/>
      <c r="D664" s="2"/>
      <c r="E664" s="2"/>
      <c r="F664" s="2"/>
    </row>
    <row r="665" spans="1:6" ht="14.25" customHeight="1">
      <c r="A665" s="131"/>
      <c r="B665" s="131"/>
      <c r="C665" s="132"/>
      <c r="D665" s="2"/>
      <c r="E665" s="2"/>
      <c r="F665" s="2"/>
    </row>
    <row r="666" spans="1:6" ht="14.25" customHeight="1">
      <c r="A666" s="131"/>
      <c r="B666" s="131"/>
      <c r="C666" s="132"/>
      <c r="D666" s="2"/>
      <c r="E666" s="2"/>
      <c r="F666" s="2"/>
    </row>
    <row r="667" spans="1:6" ht="14.25" customHeight="1">
      <c r="A667" s="131"/>
      <c r="B667" s="131"/>
      <c r="C667" s="132"/>
      <c r="D667" s="2"/>
      <c r="E667" s="2"/>
      <c r="F667" s="2"/>
    </row>
    <row r="668" spans="1:6" ht="14.25" customHeight="1">
      <c r="A668" s="131"/>
      <c r="B668" s="131"/>
      <c r="C668" s="132"/>
      <c r="D668" s="2"/>
      <c r="E668" s="2"/>
      <c r="F668" s="2"/>
    </row>
    <row r="669" spans="1:6" ht="14.25" customHeight="1">
      <c r="A669" s="131"/>
      <c r="B669" s="131"/>
      <c r="C669" s="132"/>
      <c r="D669" s="2"/>
      <c r="E669" s="2"/>
      <c r="F669" s="2"/>
    </row>
    <row r="670" spans="1:6" ht="14.25" customHeight="1">
      <c r="A670" s="131"/>
      <c r="B670" s="131"/>
      <c r="C670" s="132"/>
      <c r="D670" s="2"/>
      <c r="E670" s="2"/>
      <c r="F670" s="2"/>
    </row>
    <row r="671" spans="1:6" ht="14.25" customHeight="1">
      <c r="A671" s="131"/>
      <c r="B671" s="131"/>
      <c r="C671" s="132"/>
      <c r="D671" s="2"/>
      <c r="E671" s="2"/>
      <c r="F671" s="2"/>
    </row>
    <row r="672" spans="1:6" ht="14.25" customHeight="1">
      <c r="A672" s="131"/>
      <c r="B672" s="131"/>
      <c r="C672" s="132"/>
      <c r="D672" s="2"/>
      <c r="E672" s="2"/>
      <c r="F672" s="2"/>
    </row>
    <row r="673" spans="1:6" ht="14.25" customHeight="1">
      <c r="A673" s="131"/>
      <c r="B673" s="131"/>
      <c r="C673" s="132"/>
      <c r="D673" s="2"/>
      <c r="E673" s="2"/>
      <c r="F673" s="2"/>
    </row>
    <row r="674" spans="1:6" ht="14.25" customHeight="1">
      <c r="A674" s="131"/>
      <c r="B674" s="131"/>
      <c r="C674" s="132"/>
      <c r="D674" s="2"/>
      <c r="E674" s="2"/>
      <c r="F674" s="2"/>
    </row>
    <row r="675" spans="1:6" ht="14.25" customHeight="1">
      <c r="A675" s="131"/>
      <c r="B675" s="131"/>
      <c r="C675" s="132"/>
      <c r="D675" s="2"/>
      <c r="E675" s="2"/>
      <c r="F675" s="2"/>
    </row>
    <row r="676" spans="1:6" ht="14.25" customHeight="1">
      <c r="A676" s="131"/>
      <c r="B676" s="131"/>
      <c r="C676" s="132"/>
      <c r="D676" s="2"/>
      <c r="E676" s="2"/>
      <c r="F676" s="2"/>
    </row>
    <row r="677" spans="1:6" ht="14.25" customHeight="1">
      <c r="A677" s="131"/>
      <c r="B677" s="131"/>
      <c r="C677" s="132"/>
      <c r="D677" s="2"/>
      <c r="E677" s="2"/>
      <c r="F677" s="2"/>
    </row>
    <row r="678" spans="1:6" ht="14.25" customHeight="1">
      <c r="A678" s="131"/>
      <c r="B678" s="131"/>
      <c r="C678" s="132"/>
      <c r="D678" s="2"/>
      <c r="E678" s="2"/>
      <c r="F678" s="2"/>
    </row>
    <row r="679" spans="1:6" ht="14.25" customHeight="1">
      <c r="A679" s="131"/>
      <c r="B679" s="131"/>
      <c r="C679" s="132"/>
      <c r="D679" s="2"/>
      <c r="E679" s="2"/>
      <c r="F679" s="2"/>
    </row>
    <row r="680" spans="1:6" ht="14.25" customHeight="1">
      <c r="A680" s="131"/>
      <c r="B680" s="131"/>
      <c r="C680" s="132"/>
      <c r="D680" s="2"/>
      <c r="E680" s="2"/>
      <c r="F680" s="2"/>
    </row>
    <row r="681" spans="1:6" ht="14.25" customHeight="1">
      <c r="A681" s="131"/>
      <c r="B681" s="131"/>
      <c r="C681" s="132"/>
      <c r="D681" s="2"/>
      <c r="E681" s="2"/>
      <c r="F681" s="2"/>
    </row>
    <row r="682" spans="1:6" ht="14.25" customHeight="1">
      <c r="A682" s="131"/>
      <c r="B682" s="131"/>
      <c r="C682" s="132"/>
      <c r="D682" s="2"/>
      <c r="E682" s="2"/>
      <c r="F682" s="2"/>
    </row>
    <row r="683" spans="1:6" ht="14.25" customHeight="1">
      <c r="A683" s="131"/>
      <c r="B683" s="131"/>
      <c r="C683" s="132"/>
      <c r="D683" s="2"/>
      <c r="E683" s="2"/>
      <c r="F683" s="2"/>
    </row>
    <row r="684" spans="1:6" ht="14.25" customHeight="1">
      <c r="A684" s="131"/>
      <c r="B684" s="131"/>
      <c r="C684" s="132"/>
      <c r="D684" s="2"/>
      <c r="E684" s="2"/>
      <c r="F684" s="2"/>
    </row>
    <row r="685" spans="1:6" ht="14.25" customHeight="1">
      <c r="A685" s="131"/>
      <c r="B685" s="131"/>
      <c r="C685" s="132"/>
      <c r="D685" s="2"/>
      <c r="E685" s="2"/>
      <c r="F685" s="2"/>
    </row>
    <row r="686" spans="1:6" ht="14.25" customHeight="1">
      <c r="A686" s="131"/>
      <c r="B686" s="131"/>
      <c r="C686" s="132"/>
      <c r="D686" s="2"/>
      <c r="E686" s="2"/>
      <c r="F686" s="2"/>
    </row>
    <row r="687" spans="1:6" ht="14.25" customHeight="1">
      <c r="A687" s="131"/>
      <c r="B687" s="131"/>
      <c r="C687" s="132"/>
      <c r="D687" s="2"/>
      <c r="E687" s="2"/>
      <c r="F687" s="2"/>
    </row>
    <row r="688" spans="1:6" ht="14.25" customHeight="1">
      <c r="A688" s="131"/>
      <c r="B688" s="131"/>
      <c r="C688" s="132"/>
      <c r="D688" s="2"/>
      <c r="E688" s="2"/>
      <c r="F688" s="2"/>
    </row>
    <row r="689" spans="1:6" ht="14.25" customHeight="1">
      <c r="A689" s="131"/>
      <c r="B689" s="131"/>
      <c r="C689" s="132"/>
      <c r="D689" s="2"/>
      <c r="E689" s="2"/>
      <c r="F689" s="2"/>
    </row>
    <row r="690" spans="1:6" ht="14.25" customHeight="1">
      <c r="A690" s="131"/>
      <c r="B690" s="131"/>
      <c r="C690" s="132"/>
      <c r="D690" s="2"/>
      <c r="E690" s="2"/>
      <c r="F690" s="2"/>
    </row>
    <row r="691" spans="1:6" ht="14.25" customHeight="1">
      <c r="A691" s="131"/>
      <c r="B691" s="131"/>
      <c r="C691" s="132"/>
      <c r="D691" s="2"/>
      <c r="E691" s="2"/>
      <c r="F691" s="2"/>
    </row>
    <row r="692" spans="1:6" ht="14.25" customHeight="1">
      <c r="A692" s="131"/>
      <c r="B692" s="131"/>
      <c r="C692" s="132"/>
      <c r="D692" s="2"/>
      <c r="E692" s="2"/>
      <c r="F692" s="2"/>
    </row>
    <row r="693" spans="1:6" ht="14.25" customHeight="1">
      <c r="A693" s="131"/>
      <c r="B693" s="131"/>
      <c r="C693" s="132"/>
      <c r="D693" s="2"/>
      <c r="E693" s="2"/>
      <c r="F693" s="2"/>
    </row>
    <row r="694" spans="1:6" ht="14.25" customHeight="1">
      <c r="A694" s="131"/>
      <c r="B694" s="131"/>
      <c r="C694" s="132"/>
      <c r="D694" s="2"/>
      <c r="E694" s="2"/>
      <c r="F694" s="2"/>
    </row>
    <row r="695" spans="1:6" ht="14.25" customHeight="1">
      <c r="A695" s="131"/>
      <c r="B695" s="131"/>
      <c r="C695" s="132"/>
      <c r="D695" s="2"/>
      <c r="E695" s="2"/>
      <c r="F695" s="2"/>
    </row>
    <row r="696" spans="1:6" ht="14.25" customHeight="1">
      <c r="A696" s="131"/>
      <c r="B696" s="131"/>
      <c r="C696" s="132"/>
      <c r="D696" s="2"/>
      <c r="E696" s="2"/>
      <c r="F696" s="2"/>
    </row>
    <row r="697" spans="1:6" ht="14.25" customHeight="1">
      <c r="A697" s="131"/>
      <c r="B697" s="131"/>
      <c r="C697" s="132"/>
      <c r="D697" s="2"/>
      <c r="E697" s="2"/>
      <c r="F697" s="2"/>
    </row>
    <row r="698" spans="1:6" ht="14.25" customHeight="1">
      <c r="A698" s="131"/>
      <c r="B698" s="131"/>
      <c r="C698" s="132"/>
      <c r="D698" s="2"/>
      <c r="E698" s="2"/>
      <c r="F698" s="2"/>
    </row>
    <row r="699" spans="1:6" ht="14.25" customHeight="1">
      <c r="A699" s="131"/>
      <c r="B699" s="131"/>
      <c r="C699" s="132"/>
      <c r="D699" s="2"/>
      <c r="E699" s="2"/>
      <c r="F699" s="2"/>
    </row>
    <row r="700" spans="1:6" ht="14.25" customHeight="1">
      <c r="A700" s="131"/>
      <c r="B700" s="131"/>
      <c r="C700" s="132"/>
      <c r="D700" s="2"/>
      <c r="E700" s="2"/>
      <c r="F700" s="2"/>
    </row>
    <row r="701" spans="1:6" ht="14.25" customHeight="1">
      <c r="A701" s="131"/>
      <c r="B701" s="131"/>
      <c r="C701" s="132"/>
      <c r="D701" s="2"/>
      <c r="E701" s="2"/>
      <c r="F701" s="2"/>
    </row>
    <row r="702" spans="1:6" ht="14.25" customHeight="1">
      <c r="A702" s="131"/>
      <c r="B702" s="131"/>
      <c r="C702" s="132"/>
      <c r="D702" s="2"/>
      <c r="E702" s="2"/>
      <c r="F702" s="2"/>
    </row>
    <row r="703" spans="1:6" ht="14.25" customHeight="1">
      <c r="A703" s="131"/>
      <c r="B703" s="131"/>
      <c r="C703" s="132"/>
      <c r="D703" s="2"/>
      <c r="E703" s="2"/>
      <c r="F703" s="2"/>
    </row>
    <row r="704" spans="1:6" ht="14.25" customHeight="1">
      <c r="A704" s="131"/>
      <c r="B704" s="131"/>
      <c r="C704" s="132"/>
      <c r="D704" s="2"/>
      <c r="E704" s="2"/>
      <c r="F704" s="2"/>
    </row>
    <row r="705" spans="1:6" ht="14.25" customHeight="1">
      <c r="A705" s="131"/>
      <c r="B705" s="131"/>
      <c r="C705" s="132"/>
      <c r="D705" s="2"/>
      <c r="E705" s="2"/>
      <c r="F705" s="2"/>
    </row>
    <row r="706" spans="1:6" ht="14.25" customHeight="1">
      <c r="A706" s="131"/>
      <c r="B706" s="131"/>
      <c r="C706" s="132"/>
      <c r="D706" s="2"/>
      <c r="E706" s="2"/>
      <c r="F706" s="2"/>
    </row>
    <row r="707" spans="1:6" ht="14.25" customHeight="1">
      <c r="A707" s="131"/>
      <c r="B707" s="131"/>
      <c r="C707" s="132"/>
      <c r="D707" s="2"/>
      <c r="E707" s="2"/>
      <c r="F707" s="2"/>
    </row>
    <row r="708" spans="1:6" ht="14.25" customHeight="1">
      <c r="A708" s="131"/>
      <c r="B708" s="131"/>
      <c r="C708" s="132"/>
      <c r="D708" s="2"/>
      <c r="E708" s="2"/>
      <c r="F708" s="2"/>
    </row>
    <row r="709" spans="1:6" ht="14.25" customHeight="1">
      <c r="A709" s="131"/>
      <c r="B709" s="131"/>
      <c r="C709" s="132"/>
      <c r="D709" s="2"/>
      <c r="E709" s="2"/>
      <c r="F709" s="2"/>
    </row>
    <row r="710" spans="1:6" ht="14.25" customHeight="1">
      <c r="A710" s="131"/>
      <c r="B710" s="131"/>
      <c r="C710" s="132"/>
      <c r="D710" s="2"/>
      <c r="E710" s="2"/>
      <c r="F710" s="2"/>
    </row>
    <row r="711" spans="1:6" ht="14.25" customHeight="1">
      <c r="A711" s="131"/>
      <c r="B711" s="131"/>
      <c r="C711" s="132"/>
      <c r="D711" s="2"/>
      <c r="E711" s="2"/>
      <c r="F711" s="2"/>
    </row>
    <row r="712" spans="1:6" ht="14.25" customHeight="1">
      <c r="A712" s="131"/>
      <c r="B712" s="131"/>
      <c r="C712" s="132"/>
      <c r="D712" s="2"/>
      <c r="E712" s="2"/>
      <c r="F712" s="2"/>
    </row>
    <row r="713" spans="1:6" ht="14.25" customHeight="1">
      <c r="A713" s="131"/>
      <c r="B713" s="131"/>
      <c r="C713" s="132"/>
      <c r="D713" s="2"/>
      <c r="E713" s="2"/>
      <c r="F713" s="2"/>
    </row>
    <row r="714" spans="1:6" ht="14.25" customHeight="1">
      <c r="A714" s="131"/>
      <c r="B714" s="131"/>
      <c r="C714" s="132"/>
      <c r="D714" s="2"/>
      <c r="E714" s="2"/>
      <c r="F714" s="2"/>
    </row>
    <row r="715" spans="1:6" ht="14.25" customHeight="1">
      <c r="A715" s="131"/>
      <c r="B715" s="131"/>
      <c r="C715" s="132"/>
      <c r="D715" s="2"/>
      <c r="E715" s="2"/>
      <c r="F715" s="2"/>
    </row>
    <row r="716" spans="1:6" ht="14.25" customHeight="1">
      <c r="A716" s="131"/>
      <c r="B716" s="131"/>
      <c r="C716" s="132"/>
      <c r="D716" s="2"/>
      <c r="E716" s="2"/>
      <c r="F716" s="2"/>
    </row>
    <row r="717" spans="1:6" ht="14.25" customHeight="1">
      <c r="A717" s="131"/>
      <c r="B717" s="131"/>
      <c r="C717" s="132"/>
      <c r="D717" s="2"/>
      <c r="E717" s="2"/>
      <c r="F717" s="2"/>
    </row>
    <row r="718" spans="1:6" ht="14.25" customHeight="1">
      <c r="A718" s="131"/>
      <c r="B718" s="131"/>
      <c r="C718" s="132"/>
      <c r="D718" s="2"/>
      <c r="E718" s="2"/>
      <c r="F718" s="2"/>
    </row>
    <row r="719" spans="1:6" ht="14.25" customHeight="1">
      <c r="A719" s="131"/>
      <c r="B719" s="131"/>
      <c r="C719" s="132"/>
      <c r="D719" s="2"/>
      <c r="E719" s="2"/>
      <c r="F719" s="2"/>
    </row>
    <row r="720" spans="1:6" ht="14.25" customHeight="1">
      <c r="A720" s="131"/>
      <c r="B720" s="131"/>
      <c r="C720" s="132"/>
      <c r="D720" s="2"/>
      <c r="E720" s="2"/>
      <c r="F720" s="2"/>
    </row>
    <row r="721" spans="1:6" ht="14.25" customHeight="1">
      <c r="A721" s="131"/>
      <c r="B721" s="131"/>
      <c r="C721" s="132"/>
      <c r="D721" s="2"/>
      <c r="E721" s="2"/>
      <c r="F721" s="2"/>
    </row>
    <row r="722" spans="1:6" ht="14.25" customHeight="1">
      <c r="A722" s="131"/>
      <c r="B722" s="131"/>
      <c r="C722" s="132"/>
      <c r="D722" s="2"/>
      <c r="E722" s="2"/>
      <c r="F722" s="2"/>
    </row>
    <row r="723" spans="1:6" ht="14.25" customHeight="1">
      <c r="A723" s="131"/>
      <c r="B723" s="131"/>
      <c r="C723" s="132"/>
      <c r="D723" s="2"/>
      <c r="E723" s="2"/>
      <c r="F723" s="2"/>
    </row>
    <row r="724" spans="1:6" ht="14.25" customHeight="1">
      <c r="A724" s="131"/>
      <c r="B724" s="131"/>
      <c r="C724" s="132"/>
      <c r="D724" s="2"/>
      <c r="E724" s="2"/>
      <c r="F724" s="2"/>
    </row>
    <row r="725" spans="1:6" ht="14.25" customHeight="1">
      <c r="A725" s="131"/>
      <c r="B725" s="131"/>
      <c r="C725" s="132"/>
      <c r="D725" s="2"/>
      <c r="E725" s="2"/>
      <c r="F725" s="2"/>
    </row>
    <row r="726" spans="1:6" ht="14.25" customHeight="1">
      <c r="A726" s="131"/>
      <c r="B726" s="131"/>
      <c r="C726" s="132"/>
      <c r="D726" s="2"/>
      <c r="E726" s="2"/>
      <c r="F726" s="2"/>
    </row>
    <row r="727" spans="1:6" ht="14.25" customHeight="1">
      <c r="A727" s="131"/>
      <c r="B727" s="131"/>
      <c r="C727" s="132"/>
      <c r="D727" s="2"/>
      <c r="E727" s="2"/>
      <c r="F727" s="2"/>
    </row>
    <row r="728" spans="1:6" ht="14.25" customHeight="1">
      <c r="A728" s="131"/>
      <c r="B728" s="131"/>
      <c r="C728" s="132"/>
      <c r="D728" s="2"/>
      <c r="E728" s="2"/>
      <c r="F728" s="2"/>
    </row>
    <row r="729" spans="1:6" ht="14.25" customHeight="1">
      <c r="A729" s="131"/>
      <c r="B729" s="131"/>
      <c r="C729" s="132"/>
      <c r="D729" s="2"/>
      <c r="E729" s="2"/>
      <c r="F729" s="2"/>
    </row>
    <row r="730" spans="1:6" ht="14.25" customHeight="1">
      <c r="A730" s="131"/>
      <c r="B730" s="131"/>
      <c r="C730" s="132"/>
      <c r="D730" s="2"/>
      <c r="E730" s="2"/>
      <c r="F730" s="2"/>
    </row>
    <row r="731" spans="1:6" ht="14.25" customHeight="1">
      <c r="A731" s="131"/>
      <c r="B731" s="131"/>
      <c r="C731" s="132"/>
      <c r="D731" s="2"/>
      <c r="E731" s="2"/>
      <c r="F731" s="2"/>
    </row>
    <row r="732" spans="1:6" ht="14.25" customHeight="1">
      <c r="A732" s="131"/>
      <c r="B732" s="131"/>
      <c r="C732" s="132"/>
      <c r="D732" s="2"/>
      <c r="E732" s="2"/>
      <c r="F732" s="2"/>
    </row>
    <row r="733" spans="1:6" ht="14.25" customHeight="1">
      <c r="A733" s="131"/>
      <c r="B733" s="131"/>
      <c r="C733" s="132"/>
      <c r="D733" s="2"/>
      <c r="E733" s="2"/>
      <c r="F733" s="2"/>
    </row>
    <row r="734" spans="1:6" ht="14.25" customHeight="1">
      <c r="A734" s="131"/>
      <c r="B734" s="131"/>
      <c r="C734" s="132"/>
      <c r="D734" s="2"/>
      <c r="E734" s="2"/>
      <c r="F734" s="2"/>
    </row>
    <row r="735" spans="1:6" ht="14.25" customHeight="1">
      <c r="A735" s="131"/>
      <c r="B735" s="131"/>
      <c r="C735" s="132"/>
      <c r="D735" s="2"/>
      <c r="E735" s="2"/>
      <c r="F735" s="2"/>
    </row>
    <row r="736" spans="1:6" ht="14.25" customHeight="1">
      <c r="A736" s="131"/>
      <c r="B736" s="131"/>
      <c r="C736" s="132"/>
      <c r="D736" s="2"/>
      <c r="E736" s="2"/>
      <c r="F736" s="2"/>
    </row>
    <row r="737" spans="1:6" ht="14.25" customHeight="1">
      <c r="A737" s="131"/>
      <c r="B737" s="131"/>
      <c r="C737" s="132"/>
      <c r="D737" s="2"/>
      <c r="E737" s="2"/>
      <c r="F737" s="2"/>
    </row>
    <row r="738" spans="1:6" ht="14.25" customHeight="1">
      <c r="A738" s="131"/>
      <c r="B738" s="131"/>
      <c r="C738" s="132"/>
      <c r="D738" s="2"/>
      <c r="E738" s="2"/>
      <c r="F738" s="2"/>
    </row>
    <row r="739" spans="1:6" ht="14.25" customHeight="1">
      <c r="A739" s="131"/>
      <c r="B739" s="131"/>
      <c r="C739" s="132"/>
      <c r="D739" s="2"/>
      <c r="E739" s="2"/>
      <c r="F739" s="2"/>
    </row>
    <row r="740" spans="1:6" ht="14.25" customHeight="1">
      <c r="A740" s="131"/>
      <c r="B740" s="131"/>
      <c r="C740" s="132"/>
      <c r="D740" s="2"/>
      <c r="E740" s="2"/>
      <c r="F740" s="2"/>
    </row>
    <row r="741" spans="1:6" ht="14.25" customHeight="1">
      <c r="A741" s="131"/>
      <c r="B741" s="131"/>
      <c r="C741" s="132"/>
      <c r="D741" s="2"/>
      <c r="E741" s="2"/>
      <c r="F741" s="2"/>
    </row>
    <row r="742" spans="1:6" ht="14.25" customHeight="1">
      <c r="A742" s="131"/>
      <c r="B742" s="131"/>
      <c r="C742" s="132"/>
      <c r="D742" s="2"/>
      <c r="E742" s="2"/>
      <c r="F742" s="2"/>
    </row>
    <row r="743" spans="1:6" ht="14.25" customHeight="1">
      <c r="A743" s="131"/>
      <c r="B743" s="131"/>
      <c r="C743" s="132"/>
      <c r="D743" s="2"/>
      <c r="E743" s="2"/>
      <c r="F743" s="2"/>
    </row>
    <row r="744" spans="1:6" ht="14.25" customHeight="1">
      <c r="A744" s="131"/>
      <c r="B744" s="131"/>
      <c r="C744" s="132"/>
      <c r="D744" s="2"/>
      <c r="E744" s="2"/>
      <c r="F744" s="2"/>
    </row>
    <row r="745" spans="1:6" ht="14.25" customHeight="1">
      <c r="A745" s="131"/>
      <c r="B745" s="131"/>
      <c r="C745" s="132"/>
      <c r="D745" s="2"/>
      <c r="E745" s="2"/>
      <c r="F745" s="2"/>
    </row>
    <row r="746" spans="1:6" ht="14.25" customHeight="1">
      <c r="A746" s="131"/>
      <c r="B746" s="131"/>
      <c r="C746" s="132"/>
      <c r="D746" s="2"/>
      <c r="E746" s="2"/>
      <c r="F746" s="2"/>
    </row>
    <row r="747" spans="1:6" ht="14.25" customHeight="1">
      <c r="A747" s="131"/>
      <c r="B747" s="131"/>
      <c r="C747" s="132"/>
      <c r="D747" s="2"/>
      <c r="E747" s="2"/>
      <c r="F747" s="2"/>
    </row>
    <row r="748" spans="1:6" ht="14.25" customHeight="1">
      <c r="A748" s="131"/>
      <c r="B748" s="131"/>
      <c r="C748" s="132"/>
      <c r="D748" s="2"/>
      <c r="E748" s="2"/>
      <c r="F748" s="2"/>
    </row>
    <row r="749" spans="1:6" ht="14.25" customHeight="1">
      <c r="A749" s="131"/>
      <c r="B749" s="131"/>
      <c r="C749" s="132"/>
      <c r="D749" s="2"/>
      <c r="E749" s="2"/>
      <c r="F749" s="2"/>
    </row>
    <row r="750" spans="1:6" ht="14.25" customHeight="1">
      <c r="A750" s="131"/>
      <c r="B750" s="131"/>
      <c r="C750" s="132"/>
      <c r="D750" s="2"/>
      <c r="E750" s="2"/>
      <c r="F750" s="2"/>
    </row>
    <row r="751" spans="1:6" ht="14.25" customHeight="1">
      <c r="A751" s="131"/>
      <c r="B751" s="131"/>
      <c r="C751" s="132"/>
      <c r="D751" s="2"/>
      <c r="E751" s="2"/>
      <c r="F751" s="2"/>
    </row>
    <row r="752" spans="1:6" ht="14.25" customHeight="1">
      <c r="A752" s="131"/>
      <c r="B752" s="131"/>
      <c r="C752" s="132"/>
      <c r="D752" s="2"/>
      <c r="E752" s="2"/>
      <c r="F752" s="2"/>
    </row>
    <row r="753" spans="1:6" ht="14.25" customHeight="1">
      <c r="A753" s="131"/>
      <c r="B753" s="131"/>
      <c r="C753" s="132"/>
      <c r="D753" s="2"/>
      <c r="E753" s="2"/>
      <c r="F753" s="2"/>
    </row>
    <row r="754" spans="1:6" ht="14.25" customHeight="1">
      <c r="A754" s="131"/>
      <c r="B754" s="131"/>
      <c r="C754" s="132"/>
      <c r="D754" s="2"/>
      <c r="E754" s="2"/>
      <c r="F754" s="2"/>
    </row>
    <row r="755" spans="1:6" ht="14.25" customHeight="1">
      <c r="A755" s="131"/>
      <c r="B755" s="131"/>
      <c r="C755" s="132"/>
      <c r="D755" s="2"/>
      <c r="E755" s="2"/>
      <c r="F755" s="2"/>
    </row>
    <row r="756" spans="1:6" ht="14.25" customHeight="1">
      <c r="A756" s="131"/>
      <c r="B756" s="131"/>
      <c r="C756" s="132"/>
      <c r="D756" s="2"/>
      <c r="E756" s="2"/>
      <c r="F756" s="2"/>
    </row>
    <row r="757" spans="1:6" ht="14.25" customHeight="1">
      <c r="A757" s="131"/>
      <c r="B757" s="131"/>
      <c r="C757" s="132"/>
      <c r="D757" s="2"/>
      <c r="E757" s="2"/>
      <c r="F757" s="2"/>
    </row>
    <row r="758" spans="1:6" ht="14.25" customHeight="1">
      <c r="A758" s="131"/>
      <c r="B758" s="131"/>
      <c r="C758" s="132"/>
      <c r="D758" s="2"/>
      <c r="E758" s="2"/>
      <c r="F758" s="2"/>
    </row>
    <row r="759" spans="1:6" ht="14.25" customHeight="1">
      <c r="A759" s="131"/>
      <c r="B759" s="131"/>
      <c r="C759" s="132"/>
      <c r="D759" s="2"/>
      <c r="E759" s="2"/>
      <c r="F759" s="2"/>
    </row>
    <row r="760" spans="1:6" ht="14.25" customHeight="1">
      <c r="A760" s="131"/>
      <c r="B760" s="131"/>
      <c r="C760" s="132"/>
      <c r="D760" s="2"/>
      <c r="E760" s="2"/>
      <c r="F760" s="2"/>
    </row>
    <row r="761" spans="1:6" ht="14.25" customHeight="1">
      <c r="A761" s="131"/>
      <c r="B761" s="131"/>
      <c r="C761" s="132"/>
      <c r="D761" s="2"/>
      <c r="E761" s="2"/>
      <c r="F761" s="2"/>
    </row>
    <row r="762" spans="1:6" ht="14.25" customHeight="1">
      <c r="A762" s="131"/>
      <c r="B762" s="131"/>
      <c r="C762" s="132"/>
      <c r="D762" s="2"/>
      <c r="E762" s="2"/>
      <c r="F762" s="2"/>
    </row>
    <row r="763" spans="1:6" ht="14.25" customHeight="1">
      <c r="A763" s="131"/>
      <c r="B763" s="131"/>
      <c r="C763" s="132"/>
      <c r="D763" s="2"/>
      <c r="E763" s="2"/>
      <c r="F763" s="2"/>
    </row>
    <row r="764" spans="1:6" ht="14.25" customHeight="1">
      <c r="A764" s="131"/>
      <c r="B764" s="131"/>
      <c r="C764" s="132"/>
      <c r="D764" s="2"/>
      <c r="E764" s="2"/>
      <c r="F764" s="2"/>
    </row>
    <row r="765" spans="1:6" ht="14.25" customHeight="1">
      <c r="A765" s="131"/>
      <c r="B765" s="131"/>
      <c r="C765" s="132"/>
      <c r="D765" s="2"/>
      <c r="E765" s="2"/>
      <c r="F765" s="2"/>
    </row>
    <row r="766" spans="1:6" ht="14.25" customHeight="1">
      <c r="A766" s="131"/>
      <c r="B766" s="131"/>
      <c r="C766" s="132"/>
      <c r="D766" s="2"/>
      <c r="E766" s="2"/>
      <c r="F766" s="2"/>
    </row>
    <row r="767" spans="1:6" ht="14.25" customHeight="1">
      <c r="A767" s="131"/>
      <c r="B767" s="131"/>
      <c r="C767" s="132"/>
      <c r="D767" s="2"/>
      <c r="E767" s="2"/>
      <c r="F767" s="2"/>
    </row>
    <row r="768" spans="1:6" ht="14.25" customHeight="1">
      <c r="A768" s="131"/>
      <c r="B768" s="131"/>
      <c r="C768" s="132"/>
      <c r="D768" s="2"/>
      <c r="E768" s="2"/>
      <c r="F768" s="2"/>
    </row>
    <row r="769" spans="1:6" ht="14.25" customHeight="1">
      <c r="A769" s="131"/>
      <c r="B769" s="131"/>
      <c r="C769" s="132"/>
      <c r="D769" s="2"/>
      <c r="E769" s="2"/>
      <c r="F769" s="2"/>
    </row>
    <row r="770" spans="1:6" ht="14.25" customHeight="1">
      <c r="A770" s="131"/>
      <c r="B770" s="131"/>
      <c r="C770" s="132"/>
      <c r="D770" s="2"/>
      <c r="E770" s="2"/>
      <c r="F770" s="2"/>
    </row>
    <row r="771" spans="1:6" ht="14.25" customHeight="1">
      <c r="A771" s="131"/>
      <c r="B771" s="131"/>
      <c r="C771" s="132"/>
      <c r="D771" s="2"/>
      <c r="E771" s="2"/>
      <c r="F771" s="2"/>
    </row>
    <row r="772" spans="1:6" ht="14.25" customHeight="1">
      <c r="A772" s="131"/>
      <c r="B772" s="131"/>
      <c r="C772" s="132"/>
      <c r="D772" s="2"/>
      <c r="E772" s="2"/>
      <c r="F772" s="2"/>
    </row>
    <row r="773" spans="1:6" ht="14.25" customHeight="1">
      <c r="A773" s="131"/>
      <c r="B773" s="131"/>
      <c r="C773" s="132"/>
      <c r="D773" s="2"/>
      <c r="E773" s="2"/>
      <c r="F773" s="2"/>
    </row>
    <row r="774" spans="1:6" ht="14.25" customHeight="1">
      <c r="A774" s="131"/>
      <c r="B774" s="131"/>
      <c r="C774" s="132"/>
      <c r="D774" s="2"/>
      <c r="E774" s="2"/>
      <c r="F774" s="2"/>
    </row>
    <row r="775" spans="1:6" ht="14.25" customHeight="1">
      <c r="A775" s="131"/>
      <c r="B775" s="131"/>
      <c r="C775" s="132"/>
      <c r="D775" s="2"/>
      <c r="E775" s="2"/>
      <c r="F775" s="2"/>
    </row>
    <row r="776" spans="1:6" ht="14.25" customHeight="1">
      <c r="A776" s="131"/>
      <c r="B776" s="131"/>
      <c r="C776" s="132"/>
      <c r="D776" s="2"/>
      <c r="E776" s="2"/>
      <c r="F776" s="2"/>
    </row>
    <row r="777" spans="1:6" ht="14.25" customHeight="1">
      <c r="A777" s="131"/>
      <c r="B777" s="131"/>
      <c r="C777" s="132"/>
      <c r="D777" s="2"/>
      <c r="E777" s="2"/>
      <c r="F777" s="2"/>
    </row>
    <row r="778" spans="1:6" ht="14.25" customHeight="1">
      <c r="A778" s="131"/>
      <c r="B778" s="131"/>
      <c r="C778" s="132"/>
      <c r="D778" s="2"/>
      <c r="E778" s="2"/>
      <c r="F778" s="2"/>
    </row>
    <row r="779" spans="1:6" ht="14.25" customHeight="1">
      <c r="A779" s="131"/>
      <c r="B779" s="131"/>
      <c r="C779" s="132"/>
      <c r="D779" s="2"/>
      <c r="E779" s="2"/>
      <c r="F779" s="2"/>
    </row>
    <row r="780" spans="1:6" ht="14.25" customHeight="1">
      <c r="A780" s="131"/>
      <c r="B780" s="131"/>
      <c r="C780" s="132"/>
      <c r="D780" s="2"/>
      <c r="E780" s="2"/>
      <c r="F780" s="2"/>
    </row>
    <row r="781" spans="1:6" ht="14.25" customHeight="1">
      <c r="A781" s="131"/>
      <c r="B781" s="131"/>
      <c r="C781" s="132"/>
      <c r="D781" s="2"/>
      <c r="E781" s="2"/>
      <c r="F781" s="2"/>
    </row>
    <row r="782" spans="1:6" ht="14.25" customHeight="1">
      <c r="A782" s="131"/>
      <c r="B782" s="131"/>
      <c r="C782" s="132"/>
      <c r="D782" s="2"/>
      <c r="E782" s="2"/>
      <c r="F782" s="2"/>
    </row>
    <row r="783" spans="1:6" ht="14.25" customHeight="1">
      <c r="A783" s="131"/>
      <c r="B783" s="131"/>
      <c r="C783" s="132"/>
      <c r="D783" s="2"/>
      <c r="E783" s="2"/>
      <c r="F783" s="2"/>
    </row>
    <row r="784" spans="1:6" ht="14.25" customHeight="1">
      <c r="A784" s="131"/>
      <c r="B784" s="131"/>
      <c r="C784" s="132"/>
      <c r="D784" s="2"/>
      <c r="E784" s="2"/>
      <c r="F784" s="2"/>
    </row>
    <row r="785" spans="1:6" ht="14.25" customHeight="1">
      <c r="A785" s="131"/>
      <c r="B785" s="131"/>
      <c r="C785" s="132"/>
      <c r="D785" s="2"/>
      <c r="E785" s="2"/>
      <c r="F785" s="2"/>
    </row>
    <row r="786" spans="1:6" ht="14.25" customHeight="1">
      <c r="A786" s="131"/>
      <c r="B786" s="131"/>
      <c r="C786" s="132"/>
      <c r="D786" s="2"/>
      <c r="E786" s="2"/>
      <c r="F786" s="2"/>
    </row>
    <row r="787" spans="1:6" ht="14.25" customHeight="1">
      <c r="A787" s="131"/>
      <c r="B787" s="131"/>
      <c r="C787" s="132"/>
      <c r="D787" s="2"/>
      <c r="E787" s="2"/>
      <c r="F787" s="2"/>
    </row>
    <row r="788" spans="1:6" ht="14.25" customHeight="1">
      <c r="A788" s="131"/>
      <c r="B788" s="131"/>
      <c r="C788" s="132"/>
      <c r="D788" s="2"/>
      <c r="E788" s="2"/>
      <c r="F788" s="2"/>
    </row>
    <row r="789" spans="1:6" ht="14.25" customHeight="1">
      <c r="A789" s="131"/>
      <c r="B789" s="131"/>
      <c r="C789" s="132"/>
      <c r="D789" s="2"/>
      <c r="E789" s="2"/>
      <c r="F789" s="2"/>
    </row>
    <row r="790" spans="1:6" ht="14.25" customHeight="1">
      <c r="A790" s="131"/>
      <c r="B790" s="131"/>
      <c r="C790" s="132"/>
      <c r="D790" s="2"/>
      <c r="E790" s="2"/>
      <c r="F790" s="2"/>
    </row>
    <row r="791" spans="1:6" ht="14.25" customHeight="1">
      <c r="A791" s="131"/>
      <c r="B791" s="131"/>
      <c r="C791" s="132"/>
      <c r="D791" s="2"/>
      <c r="E791" s="2"/>
      <c r="F791" s="2"/>
    </row>
    <row r="792" spans="1:6" ht="14.25" customHeight="1">
      <c r="A792" s="131"/>
      <c r="B792" s="131"/>
      <c r="C792" s="132"/>
      <c r="D792" s="2"/>
      <c r="E792" s="2"/>
      <c r="F792" s="2"/>
    </row>
    <row r="793" spans="1:6" ht="14.25" customHeight="1">
      <c r="A793" s="131"/>
      <c r="B793" s="131"/>
      <c r="C793" s="132"/>
      <c r="D793" s="2"/>
      <c r="E793" s="2"/>
      <c r="F793" s="2"/>
    </row>
    <row r="794" spans="1:6" ht="14.25" customHeight="1">
      <c r="A794" s="131"/>
      <c r="B794" s="131"/>
      <c r="C794" s="132"/>
      <c r="D794" s="2"/>
      <c r="E794" s="2"/>
      <c r="F794" s="2"/>
    </row>
    <row r="795" spans="1:6" ht="14.25" customHeight="1">
      <c r="A795" s="131"/>
      <c r="B795" s="131"/>
      <c r="C795" s="132"/>
      <c r="D795" s="2"/>
      <c r="E795" s="2"/>
      <c r="F795" s="2"/>
    </row>
    <row r="796" spans="1:6" ht="14.25" customHeight="1">
      <c r="A796" s="131"/>
      <c r="B796" s="131"/>
      <c r="C796" s="132"/>
      <c r="D796" s="2"/>
      <c r="E796" s="2"/>
      <c r="F796" s="2"/>
    </row>
    <row r="797" spans="1:6" ht="14.25" customHeight="1">
      <c r="A797" s="131"/>
      <c r="B797" s="131"/>
      <c r="C797" s="132"/>
      <c r="D797" s="2"/>
      <c r="E797" s="2"/>
      <c r="F797" s="2"/>
    </row>
    <row r="798" spans="1:6" ht="14.25" customHeight="1">
      <c r="A798" s="131"/>
      <c r="B798" s="131"/>
      <c r="C798" s="132"/>
      <c r="D798" s="2"/>
      <c r="E798" s="2"/>
      <c r="F798" s="2"/>
    </row>
    <row r="799" spans="1:6" ht="14.25" customHeight="1">
      <c r="A799" s="131"/>
      <c r="B799" s="131"/>
      <c r="C799" s="132"/>
      <c r="D799" s="2"/>
      <c r="E799" s="2"/>
      <c r="F799" s="2"/>
    </row>
    <row r="800" spans="1:6" ht="14.25" customHeight="1">
      <c r="A800" s="131"/>
      <c r="B800" s="131"/>
      <c r="C800" s="132"/>
      <c r="D800" s="2"/>
      <c r="E800" s="2"/>
      <c r="F800" s="2"/>
    </row>
    <row r="801" spans="1:6" ht="14.25" customHeight="1">
      <c r="A801" s="131"/>
      <c r="B801" s="131"/>
      <c r="C801" s="132"/>
      <c r="D801" s="2"/>
      <c r="E801" s="2"/>
      <c r="F801" s="2"/>
    </row>
    <row r="802" spans="1:6" ht="14.25" customHeight="1">
      <c r="A802" s="131"/>
      <c r="B802" s="131"/>
      <c r="C802" s="132"/>
      <c r="D802" s="2"/>
      <c r="E802" s="2"/>
      <c r="F802" s="2"/>
    </row>
    <row r="803" spans="1:6" ht="14.25" customHeight="1">
      <c r="A803" s="131"/>
      <c r="B803" s="131"/>
      <c r="C803" s="132"/>
      <c r="D803" s="2"/>
      <c r="E803" s="2"/>
      <c r="F803" s="2"/>
    </row>
    <row r="804" spans="1:6" ht="14.25" customHeight="1">
      <c r="A804" s="131"/>
      <c r="B804" s="131"/>
      <c r="C804" s="132"/>
      <c r="D804" s="2"/>
      <c r="E804" s="2"/>
      <c r="F804" s="2"/>
    </row>
    <row r="805" spans="1:6" ht="14.25" customHeight="1">
      <c r="A805" s="131"/>
      <c r="B805" s="131"/>
      <c r="C805" s="132"/>
      <c r="D805" s="2"/>
      <c r="E805" s="2"/>
      <c r="F805" s="2"/>
    </row>
    <row r="806" spans="1:6" ht="14.25" customHeight="1">
      <c r="A806" s="131"/>
      <c r="B806" s="131"/>
      <c r="C806" s="132"/>
      <c r="D806" s="2"/>
      <c r="E806" s="2"/>
      <c r="F806" s="2"/>
    </row>
    <row r="807" spans="1:6" ht="14.25" customHeight="1">
      <c r="A807" s="131"/>
      <c r="B807" s="131"/>
      <c r="C807" s="132"/>
      <c r="D807" s="2"/>
      <c r="E807" s="2"/>
      <c r="F807" s="2"/>
    </row>
    <row r="808" spans="1:6" ht="14.25" customHeight="1">
      <c r="A808" s="131"/>
      <c r="B808" s="131"/>
      <c r="C808" s="132"/>
      <c r="D808" s="2"/>
      <c r="E808" s="2"/>
      <c r="F808" s="2"/>
    </row>
    <row r="809" spans="1:6" ht="14.25" customHeight="1">
      <c r="A809" s="131"/>
      <c r="B809" s="131"/>
      <c r="C809" s="132"/>
      <c r="D809" s="2"/>
      <c r="E809" s="2"/>
      <c r="F809" s="2"/>
    </row>
    <row r="810" spans="1:6" ht="14.25" customHeight="1">
      <c r="A810" s="131"/>
      <c r="B810" s="131"/>
      <c r="C810" s="132"/>
      <c r="D810" s="2"/>
      <c r="E810" s="2"/>
      <c r="F810" s="2"/>
    </row>
    <row r="811" spans="1:6" ht="14.25" customHeight="1">
      <c r="A811" s="131"/>
      <c r="B811" s="131"/>
      <c r="C811" s="132"/>
      <c r="D811" s="2"/>
      <c r="E811" s="2"/>
      <c r="F811" s="2"/>
    </row>
    <row r="812" spans="1:6" ht="14.25" customHeight="1">
      <c r="A812" s="131"/>
      <c r="B812" s="131"/>
      <c r="C812" s="132"/>
      <c r="D812" s="2"/>
      <c r="E812" s="2"/>
      <c r="F812" s="2"/>
    </row>
    <row r="813" spans="1:6" ht="14.25" customHeight="1">
      <c r="A813" s="131"/>
      <c r="B813" s="131"/>
      <c r="C813" s="132"/>
      <c r="D813" s="2"/>
      <c r="E813" s="2"/>
      <c r="F813" s="2"/>
    </row>
    <row r="814" spans="1:6" ht="14.25" customHeight="1">
      <c r="A814" s="131"/>
      <c r="B814" s="131"/>
      <c r="C814" s="132"/>
      <c r="D814" s="2"/>
      <c r="E814" s="2"/>
      <c r="F814" s="2"/>
    </row>
    <row r="815" spans="1:6" ht="14.25" customHeight="1">
      <c r="A815" s="131"/>
      <c r="B815" s="131"/>
      <c r="C815" s="132"/>
      <c r="D815" s="2"/>
      <c r="E815" s="2"/>
      <c r="F815" s="2"/>
    </row>
    <row r="816" spans="1:6" ht="14.25" customHeight="1">
      <c r="A816" s="131"/>
      <c r="B816" s="131"/>
      <c r="C816" s="132"/>
      <c r="D816" s="2"/>
      <c r="E816" s="2"/>
      <c r="F816" s="2"/>
    </row>
    <row r="817" spans="1:6" ht="14.25" customHeight="1">
      <c r="A817" s="131"/>
      <c r="B817" s="131"/>
      <c r="C817" s="132"/>
      <c r="D817" s="2"/>
      <c r="E817" s="2"/>
      <c r="F817" s="2"/>
    </row>
    <row r="818" spans="1:6" ht="14.25" customHeight="1">
      <c r="A818" s="131"/>
      <c r="B818" s="131"/>
      <c r="C818" s="132"/>
      <c r="D818" s="2"/>
      <c r="E818" s="2"/>
      <c r="F818" s="2"/>
    </row>
    <row r="819" spans="1:6" ht="14.25" customHeight="1">
      <c r="A819" s="131"/>
      <c r="B819" s="131"/>
      <c r="C819" s="132"/>
      <c r="D819" s="2"/>
      <c r="E819" s="2"/>
      <c r="F819" s="2"/>
    </row>
    <row r="820" spans="1:6" ht="14.25" customHeight="1">
      <c r="A820" s="131"/>
      <c r="B820" s="131"/>
      <c r="C820" s="132"/>
      <c r="D820" s="2"/>
      <c r="E820" s="2"/>
      <c r="F820" s="2"/>
    </row>
    <row r="821" spans="1:6" ht="14.25" customHeight="1">
      <c r="A821" s="131"/>
      <c r="B821" s="131"/>
      <c r="C821" s="132"/>
      <c r="D821" s="2"/>
      <c r="E821" s="2"/>
      <c r="F821" s="2"/>
    </row>
    <row r="822" spans="1:6" ht="14.25" customHeight="1">
      <c r="A822" s="131"/>
      <c r="B822" s="131"/>
      <c r="C822" s="132"/>
      <c r="D822" s="2"/>
      <c r="E822" s="2"/>
      <c r="F822" s="2"/>
    </row>
    <row r="823" spans="1:6" ht="14.25" customHeight="1">
      <c r="A823" s="131"/>
      <c r="B823" s="131"/>
      <c r="C823" s="132"/>
      <c r="D823" s="2"/>
      <c r="E823" s="2"/>
      <c r="F823" s="2"/>
    </row>
    <row r="824" spans="1:6" ht="14.25" customHeight="1">
      <c r="A824" s="131"/>
      <c r="B824" s="131"/>
      <c r="C824" s="132"/>
      <c r="D824" s="2"/>
      <c r="E824" s="2"/>
      <c r="F824" s="2"/>
    </row>
    <row r="825" spans="1:6" ht="14.25" customHeight="1">
      <c r="A825" s="131"/>
      <c r="B825" s="131"/>
      <c r="C825" s="132"/>
      <c r="D825" s="2"/>
      <c r="E825" s="2"/>
      <c r="F825" s="2"/>
    </row>
    <row r="826" spans="1:6" ht="14.25" customHeight="1">
      <c r="A826" s="131"/>
      <c r="B826" s="131"/>
      <c r="C826" s="132"/>
      <c r="D826" s="2"/>
      <c r="E826" s="2"/>
      <c r="F826" s="2"/>
    </row>
    <row r="827" spans="1:6" ht="14.25" customHeight="1">
      <c r="A827" s="131"/>
      <c r="B827" s="131"/>
      <c r="C827" s="132"/>
      <c r="D827" s="2"/>
      <c r="E827" s="2"/>
      <c r="F827" s="2"/>
    </row>
    <row r="828" spans="1:6" ht="14.25" customHeight="1">
      <c r="A828" s="131"/>
      <c r="B828" s="131"/>
      <c r="C828" s="132"/>
      <c r="D828" s="2"/>
      <c r="E828" s="2"/>
      <c r="F828" s="2"/>
    </row>
    <row r="829" spans="1:6" ht="14.25" customHeight="1">
      <c r="A829" s="131"/>
      <c r="B829" s="131"/>
      <c r="C829" s="132"/>
      <c r="D829" s="2"/>
      <c r="E829" s="2"/>
      <c r="F829" s="2"/>
    </row>
    <row r="830" spans="1:6" ht="14.25" customHeight="1">
      <c r="A830" s="131"/>
      <c r="B830" s="131"/>
      <c r="C830" s="132"/>
      <c r="D830" s="2"/>
      <c r="E830" s="2"/>
      <c r="F830" s="2"/>
    </row>
    <row r="831" spans="1:6" ht="14.25" customHeight="1">
      <c r="A831" s="131"/>
      <c r="B831" s="131"/>
      <c r="C831" s="132"/>
      <c r="D831" s="2"/>
      <c r="E831" s="2"/>
      <c r="F831" s="2"/>
    </row>
    <row r="832" spans="1:6" ht="14.25" customHeight="1">
      <c r="A832" s="131"/>
      <c r="B832" s="131"/>
      <c r="C832" s="132"/>
      <c r="D832" s="2"/>
      <c r="E832" s="2"/>
      <c r="F832" s="2"/>
    </row>
    <row r="833" spans="1:6" ht="14.25" customHeight="1">
      <c r="A833" s="131"/>
      <c r="B833" s="131"/>
      <c r="C833" s="132"/>
      <c r="D833" s="2"/>
      <c r="E833" s="2"/>
      <c r="F833" s="2"/>
    </row>
    <row r="834" spans="1:6" ht="14.25" customHeight="1">
      <c r="A834" s="131"/>
      <c r="B834" s="131"/>
      <c r="C834" s="132"/>
      <c r="D834" s="2"/>
      <c r="E834" s="2"/>
      <c r="F834" s="2"/>
    </row>
    <row r="835" spans="1:6" ht="14.25" customHeight="1">
      <c r="A835" s="131"/>
      <c r="B835" s="131"/>
      <c r="C835" s="132"/>
      <c r="D835" s="2"/>
      <c r="E835" s="2"/>
      <c r="F835" s="2"/>
    </row>
    <row r="836" spans="1:6" ht="14.25" customHeight="1">
      <c r="A836" s="131"/>
      <c r="B836" s="131"/>
      <c r="C836" s="132"/>
      <c r="D836" s="2"/>
      <c r="E836" s="2"/>
      <c r="F836" s="2"/>
    </row>
    <row r="837" spans="1:6" ht="14.25" customHeight="1">
      <c r="A837" s="131"/>
      <c r="B837" s="131"/>
      <c r="C837" s="132"/>
      <c r="D837" s="2"/>
      <c r="E837" s="2"/>
      <c r="F837" s="2"/>
    </row>
    <row r="838" spans="1:6" ht="14.25" customHeight="1">
      <c r="A838" s="131"/>
      <c r="B838" s="131"/>
      <c r="C838" s="132"/>
      <c r="D838" s="2"/>
      <c r="E838" s="2"/>
      <c r="F838" s="2"/>
    </row>
    <row r="839" spans="1:6" ht="14.25" customHeight="1">
      <c r="A839" s="131"/>
      <c r="B839" s="131"/>
      <c r="C839" s="132"/>
      <c r="D839" s="2"/>
      <c r="E839" s="2"/>
      <c r="F839" s="2"/>
    </row>
    <row r="840" spans="1:6" ht="14.25" customHeight="1">
      <c r="A840" s="131"/>
      <c r="B840" s="131"/>
      <c r="C840" s="132"/>
      <c r="D840" s="2"/>
      <c r="E840" s="2"/>
      <c r="F840" s="2"/>
    </row>
    <row r="841" spans="1:6" ht="14.25" customHeight="1">
      <c r="A841" s="131"/>
      <c r="B841" s="131"/>
      <c r="C841" s="132"/>
      <c r="D841" s="2"/>
      <c r="E841" s="2"/>
      <c r="F841" s="2"/>
    </row>
    <row r="842" spans="1:6" ht="14.25" customHeight="1">
      <c r="A842" s="131"/>
      <c r="B842" s="131"/>
      <c r="C842" s="132"/>
      <c r="D842" s="2"/>
      <c r="E842" s="2"/>
      <c r="F842" s="2"/>
    </row>
    <row r="843" spans="1:6" ht="14.25" customHeight="1">
      <c r="A843" s="131"/>
      <c r="B843" s="131"/>
      <c r="C843" s="132"/>
      <c r="D843" s="2"/>
      <c r="E843" s="2"/>
      <c r="F843" s="2"/>
    </row>
    <row r="844" spans="1:6" ht="14.25" customHeight="1">
      <c r="A844" s="131"/>
      <c r="B844" s="131"/>
      <c r="C844" s="132"/>
      <c r="D844" s="2"/>
      <c r="E844" s="2"/>
      <c r="F844" s="2"/>
    </row>
    <row r="845" spans="1:6" ht="14.25" customHeight="1">
      <c r="A845" s="131"/>
      <c r="B845" s="131"/>
      <c r="C845" s="132"/>
      <c r="D845" s="2"/>
      <c r="E845" s="2"/>
      <c r="F845" s="2"/>
    </row>
    <row r="846" spans="1:6" ht="14.25" customHeight="1">
      <c r="A846" s="131"/>
      <c r="B846" s="131"/>
      <c r="C846" s="132"/>
      <c r="D846" s="2"/>
      <c r="E846" s="2"/>
      <c r="F846" s="2"/>
    </row>
    <row r="847" spans="1:6" ht="14.25" customHeight="1">
      <c r="A847" s="131"/>
      <c r="B847" s="131"/>
      <c r="C847" s="132"/>
      <c r="D847" s="2"/>
      <c r="E847" s="2"/>
      <c r="F847" s="2"/>
    </row>
    <row r="848" spans="1:6" ht="14.25" customHeight="1">
      <c r="A848" s="131"/>
      <c r="B848" s="131"/>
      <c r="C848" s="132"/>
      <c r="D848" s="2"/>
      <c r="E848" s="2"/>
      <c r="F848" s="2"/>
    </row>
    <row r="849" spans="1:6" ht="14.25" customHeight="1">
      <c r="A849" s="131"/>
      <c r="B849" s="131"/>
      <c r="C849" s="132"/>
      <c r="D849" s="2"/>
      <c r="E849" s="2"/>
      <c r="F849" s="2"/>
    </row>
    <row r="850" spans="1:6" ht="14.25" customHeight="1">
      <c r="A850" s="131"/>
      <c r="B850" s="131"/>
      <c r="C850" s="132"/>
      <c r="D850" s="2"/>
      <c r="E850" s="2"/>
      <c r="F850" s="2"/>
    </row>
    <row r="851" spans="1:6" ht="14.25" customHeight="1">
      <c r="A851" s="131"/>
      <c r="B851" s="131"/>
      <c r="C851" s="132"/>
      <c r="D851" s="2"/>
      <c r="E851" s="2"/>
      <c r="F851" s="2"/>
    </row>
    <row r="852" spans="1:6" ht="14.25" customHeight="1">
      <c r="A852" s="131"/>
      <c r="B852" s="131"/>
      <c r="C852" s="132"/>
      <c r="D852" s="2"/>
      <c r="E852" s="2"/>
      <c r="F852" s="2"/>
    </row>
    <row r="853" spans="1:6" ht="14.25" customHeight="1">
      <c r="A853" s="131"/>
      <c r="B853" s="131"/>
      <c r="C853" s="132"/>
      <c r="D853" s="2"/>
      <c r="E853" s="2"/>
      <c r="F853" s="2"/>
    </row>
    <row r="854" spans="1:6" ht="14.25" customHeight="1">
      <c r="A854" s="131"/>
      <c r="B854" s="131"/>
      <c r="C854" s="132"/>
      <c r="D854" s="2"/>
      <c r="E854" s="2"/>
      <c r="F854" s="2"/>
    </row>
    <row r="855" spans="1:6" ht="14.25" customHeight="1">
      <c r="A855" s="131"/>
      <c r="B855" s="131"/>
      <c r="C855" s="132"/>
      <c r="D855" s="2"/>
      <c r="E855" s="2"/>
      <c r="F855" s="2"/>
    </row>
    <row r="856" spans="1:6" ht="14.25" customHeight="1">
      <c r="A856" s="131"/>
      <c r="B856" s="131"/>
      <c r="C856" s="132"/>
      <c r="D856" s="2"/>
      <c r="E856" s="2"/>
      <c r="F856" s="2"/>
    </row>
    <row r="857" spans="1:6" ht="14.25" customHeight="1">
      <c r="A857" s="131"/>
      <c r="B857" s="131"/>
      <c r="C857" s="132"/>
      <c r="D857" s="2"/>
      <c r="E857" s="2"/>
      <c r="F857" s="2"/>
    </row>
    <row r="858" spans="1:6" ht="14.25" customHeight="1">
      <c r="A858" s="131"/>
      <c r="B858" s="131"/>
      <c r="C858" s="132"/>
      <c r="D858" s="2"/>
      <c r="E858" s="2"/>
      <c r="F858" s="2"/>
    </row>
    <row r="859" spans="1:6" ht="14.25" customHeight="1">
      <c r="A859" s="131"/>
      <c r="B859" s="131"/>
      <c r="C859" s="132"/>
      <c r="D859" s="2"/>
      <c r="E859" s="2"/>
      <c r="F859" s="2"/>
    </row>
    <row r="860" spans="1:6" ht="14.25" customHeight="1">
      <c r="A860" s="131"/>
      <c r="B860" s="131"/>
      <c r="C860" s="132"/>
      <c r="D860" s="2"/>
      <c r="E860" s="2"/>
      <c r="F860" s="2"/>
    </row>
    <row r="861" spans="1:6" ht="14.25" customHeight="1">
      <c r="A861" s="131"/>
      <c r="B861" s="131"/>
      <c r="C861" s="132"/>
      <c r="D861" s="2"/>
      <c r="E861" s="2"/>
      <c r="F861" s="2"/>
    </row>
    <row r="862" spans="1:6" ht="14.25" customHeight="1">
      <c r="A862" s="131"/>
      <c r="B862" s="131"/>
      <c r="C862" s="132"/>
      <c r="D862" s="2"/>
      <c r="E862" s="2"/>
      <c r="F862" s="2"/>
    </row>
    <row r="863" spans="1:6" ht="14.25" customHeight="1">
      <c r="A863" s="131"/>
      <c r="B863" s="131"/>
      <c r="C863" s="132"/>
      <c r="D863" s="2"/>
      <c r="E863" s="2"/>
      <c r="F863" s="2"/>
    </row>
    <row r="864" spans="1:6" ht="14.25" customHeight="1">
      <c r="A864" s="131"/>
      <c r="B864" s="131"/>
      <c r="C864" s="132"/>
      <c r="D864" s="2"/>
      <c r="E864" s="2"/>
      <c r="F864" s="2"/>
    </row>
    <row r="865" spans="1:6" ht="14.25" customHeight="1">
      <c r="A865" s="131"/>
      <c r="B865" s="131"/>
      <c r="C865" s="132"/>
      <c r="D865" s="2"/>
      <c r="E865" s="2"/>
      <c r="F865" s="2"/>
    </row>
    <row r="866" spans="1:6" ht="14.25" customHeight="1">
      <c r="A866" s="131"/>
      <c r="B866" s="131"/>
      <c r="C866" s="132"/>
      <c r="D866" s="2"/>
      <c r="E866" s="2"/>
      <c r="F866" s="2"/>
    </row>
    <row r="867" spans="1:6" ht="14.25" customHeight="1">
      <c r="A867" s="131"/>
      <c r="B867" s="131"/>
      <c r="C867" s="132"/>
      <c r="D867" s="2"/>
      <c r="E867" s="2"/>
      <c r="F867" s="2"/>
    </row>
    <row r="868" spans="1:6" ht="14.25" customHeight="1">
      <c r="A868" s="131"/>
      <c r="B868" s="131"/>
      <c r="C868" s="132"/>
      <c r="D868" s="2"/>
      <c r="E868" s="2"/>
      <c r="F868" s="2"/>
    </row>
    <row r="869" spans="1:6" ht="14.25" customHeight="1">
      <c r="A869" s="131"/>
      <c r="B869" s="131"/>
      <c r="C869" s="132"/>
      <c r="D869" s="2"/>
      <c r="E869" s="2"/>
      <c r="F869" s="2"/>
    </row>
    <row r="870" spans="1:6" ht="14.25" customHeight="1">
      <c r="A870" s="131"/>
      <c r="B870" s="131"/>
      <c r="C870" s="132"/>
      <c r="D870" s="2"/>
      <c r="E870" s="2"/>
      <c r="F870" s="2"/>
    </row>
    <row r="871" spans="1:6" ht="14.25" customHeight="1">
      <c r="A871" s="131"/>
      <c r="B871" s="131"/>
      <c r="C871" s="132"/>
      <c r="D871" s="2"/>
      <c r="E871" s="2"/>
      <c r="F871" s="2"/>
    </row>
    <row r="872" spans="1:6" ht="14.25" customHeight="1">
      <c r="A872" s="131"/>
      <c r="B872" s="131"/>
      <c r="C872" s="132"/>
      <c r="D872" s="2"/>
      <c r="E872" s="2"/>
      <c r="F872" s="2"/>
    </row>
    <row r="873" spans="1:6" ht="14.25" customHeight="1">
      <c r="A873" s="131"/>
      <c r="B873" s="131"/>
      <c r="C873" s="132"/>
      <c r="D873" s="2"/>
      <c r="E873" s="2"/>
      <c r="F873" s="2"/>
    </row>
    <row r="874" spans="1:6" ht="14.25" customHeight="1">
      <c r="A874" s="131"/>
      <c r="B874" s="131"/>
      <c r="C874" s="132"/>
      <c r="D874" s="2"/>
      <c r="E874" s="2"/>
      <c r="F874" s="2"/>
    </row>
    <row r="875" spans="1:6" ht="14.25" customHeight="1">
      <c r="A875" s="131"/>
      <c r="B875" s="131"/>
      <c r="C875" s="132"/>
      <c r="D875" s="2"/>
      <c r="E875" s="2"/>
      <c r="F875" s="2"/>
    </row>
    <row r="876" spans="1:6" ht="14.25" customHeight="1">
      <c r="A876" s="131"/>
      <c r="B876" s="131"/>
      <c r="C876" s="132"/>
      <c r="D876" s="2"/>
      <c r="E876" s="2"/>
      <c r="F876" s="2"/>
    </row>
    <row r="877" spans="1:6" ht="14.25" customHeight="1">
      <c r="A877" s="131"/>
      <c r="B877" s="131"/>
      <c r="C877" s="132"/>
      <c r="D877" s="2"/>
      <c r="E877" s="2"/>
      <c r="F877" s="2"/>
    </row>
    <row r="878" spans="1:6" ht="14.25" customHeight="1">
      <c r="A878" s="131"/>
      <c r="B878" s="131"/>
      <c r="C878" s="132"/>
      <c r="D878" s="2"/>
      <c r="E878" s="2"/>
      <c r="F878" s="2"/>
    </row>
    <row r="879" spans="1:6" ht="14.25" customHeight="1">
      <c r="A879" s="131"/>
      <c r="B879" s="131"/>
      <c r="C879" s="132"/>
      <c r="D879" s="2"/>
      <c r="E879" s="2"/>
      <c r="F879" s="2"/>
    </row>
    <row r="880" spans="1:6" ht="14.25" customHeight="1">
      <c r="A880" s="131"/>
      <c r="B880" s="131"/>
      <c r="C880" s="132"/>
      <c r="D880" s="2"/>
      <c r="E880" s="2"/>
      <c r="F880" s="2"/>
    </row>
    <row r="881" spans="1:6" ht="14.25" customHeight="1">
      <c r="A881" s="131"/>
      <c r="B881" s="131"/>
      <c r="C881" s="132"/>
      <c r="D881" s="2"/>
      <c r="E881" s="2"/>
      <c r="F881" s="2"/>
    </row>
    <row r="882" spans="1:6" ht="14.25" customHeight="1">
      <c r="A882" s="131"/>
      <c r="B882" s="131"/>
      <c r="C882" s="132"/>
      <c r="D882" s="2"/>
      <c r="E882" s="2"/>
      <c r="F882" s="2"/>
    </row>
    <row r="883" spans="1:6" ht="14.25" customHeight="1">
      <c r="A883" s="131"/>
      <c r="B883" s="131"/>
      <c r="C883" s="132"/>
      <c r="D883" s="2"/>
      <c r="E883" s="2"/>
      <c r="F883" s="2"/>
    </row>
    <row r="884" spans="1:6" ht="14.25" customHeight="1">
      <c r="A884" s="131"/>
      <c r="B884" s="131"/>
      <c r="C884" s="132"/>
      <c r="D884" s="2"/>
      <c r="E884" s="2"/>
      <c r="F884" s="2"/>
    </row>
    <row r="885" spans="1:6" ht="14.25" customHeight="1">
      <c r="A885" s="131"/>
      <c r="B885" s="131"/>
      <c r="C885" s="132"/>
      <c r="D885" s="2"/>
      <c r="E885" s="2"/>
      <c r="F885" s="2"/>
    </row>
    <row r="886" spans="1:6" ht="14.25" customHeight="1">
      <c r="A886" s="131"/>
      <c r="B886" s="131"/>
      <c r="C886" s="132"/>
      <c r="D886" s="2"/>
      <c r="E886" s="2"/>
      <c r="F886" s="2"/>
    </row>
    <row r="887" spans="1:6" ht="14.25" customHeight="1">
      <c r="A887" s="131"/>
      <c r="B887" s="131"/>
      <c r="C887" s="132"/>
      <c r="D887" s="2"/>
      <c r="E887" s="2"/>
      <c r="F887" s="2"/>
    </row>
    <row r="888" spans="1:6" ht="14.25" customHeight="1">
      <c r="A888" s="131"/>
      <c r="B888" s="131"/>
      <c r="C888" s="132"/>
      <c r="D888" s="2"/>
      <c r="E888" s="2"/>
      <c r="F888" s="2"/>
    </row>
    <row r="889" spans="1:6" ht="14.25" customHeight="1">
      <c r="A889" s="131"/>
      <c r="B889" s="131"/>
      <c r="C889" s="132"/>
      <c r="D889" s="2"/>
      <c r="E889" s="2"/>
      <c r="F889" s="2"/>
    </row>
    <row r="890" spans="1:6" ht="14.25" customHeight="1">
      <c r="A890" s="131"/>
      <c r="B890" s="131"/>
      <c r="C890" s="132"/>
      <c r="D890" s="2"/>
      <c r="E890" s="2"/>
      <c r="F890" s="2"/>
    </row>
    <row r="891" spans="1:6" ht="14.25" customHeight="1">
      <c r="A891" s="131"/>
      <c r="B891" s="131"/>
      <c r="C891" s="132"/>
      <c r="D891" s="2"/>
      <c r="E891" s="2"/>
      <c r="F891" s="2"/>
    </row>
    <row r="892" spans="1:6" ht="14.25" customHeight="1">
      <c r="A892" s="131"/>
      <c r="B892" s="131"/>
      <c r="C892" s="132"/>
      <c r="D892" s="2"/>
      <c r="E892" s="2"/>
      <c r="F892" s="2"/>
    </row>
    <row r="893" spans="1:6" ht="14.25" customHeight="1">
      <c r="A893" s="131"/>
      <c r="B893" s="131"/>
      <c r="C893" s="132"/>
      <c r="D893" s="2"/>
      <c r="E893" s="2"/>
      <c r="F893" s="2"/>
    </row>
    <row r="894" spans="1:6" ht="14.25" customHeight="1">
      <c r="A894" s="131"/>
      <c r="B894" s="131"/>
      <c r="C894" s="132"/>
      <c r="D894" s="2"/>
      <c r="E894" s="2"/>
      <c r="F894" s="2"/>
    </row>
    <row r="895" spans="1:6" ht="14.25" customHeight="1">
      <c r="A895" s="131"/>
      <c r="B895" s="131"/>
      <c r="C895" s="132"/>
      <c r="D895" s="2"/>
      <c r="E895" s="2"/>
      <c r="F895" s="2"/>
    </row>
    <row r="896" spans="1:6" ht="14.25" customHeight="1">
      <c r="A896" s="131"/>
      <c r="B896" s="131"/>
      <c r="C896" s="132"/>
      <c r="D896" s="2"/>
      <c r="E896" s="2"/>
      <c r="F896" s="2"/>
    </row>
    <row r="897" spans="1:6" ht="14.25" customHeight="1">
      <c r="A897" s="131"/>
      <c r="B897" s="131"/>
      <c r="C897" s="132"/>
      <c r="D897" s="2"/>
      <c r="E897" s="2"/>
      <c r="F897" s="2"/>
    </row>
    <row r="898" spans="1:6" ht="14.25" customHeight="1">
      <c r="A898" s="131"/>
      <c r="B898" s="131"/>
      <c r="C898" s="132"/>
      <c r="D898" s="2"/>
      <c r="E898" s="2"/>
      <c r="F898" s="2"/>
    </row>
    <row r="899" spans="1:6" ht="14.25" customHeight="1">
      <c r="A899" s="131"/>
      <c r="B899" s="131"/>
      <c r="C899" s="132"/>
      <c r="D899" s="2"/>
      <c r="E899" s="2"/>
      <c r="F899" s="2"/>
    </row>
    <row r="900" spans="1:6" ht="14.25" customHeight="1">
      <c r="A900" s="131"/>
      <c r="B900" s="131"/>
      <c r="C900" s="132"/>
      <c r="D900" s="2"/>
      <c r="E900" s="2"/>
      <c r="F900" s="2"/>
    </row>
    <row r="901" spans="1:6" ht="14.25" customHeight="1">
      <c r="A901" s="131"/>
      <c r="B901" s="131"/>
      <c r="C901" s="132"/>
      <c r="D901" s="2"/>
      <c r="E901" s="2"/>
      <c r="F901" s="2"/>
    </row>
    <row r="902" spans="1:6" ht="14.25" customHeight="1">
      <c r="A902" s="131"/>
      <c r="B902" s="131"/>
      <c r="C902" s="132"/>
      <c r="D902" s="2"/>
      <c r="E902" s="2"/>
      <c r="F902" s="2"/>
    </row>
    <row r="903" spans="1:6" ht="14.25" customHeight="1">
      <c r="A903" s="131"/>
      <c r="B903" s="131"/>
      <c r="C903" s="132"/>
      <c r="D903" s="2"/>
      <c r="E903" s="2"/>
      <c r="F903" s="2"/>
    </row>
    <row r="904" spans="1:6" ht="14.25" customHeight="1">
      <c r="A904" s="131"/>
      <c r="B904" s="131"/>
      <c r="C904" s="132"/>
      <c r="D904" s="2"/>
      <c r="E904" s="2"/>
      <c r="F904" s="2"/>
    </row>
    <row r="905" spans="1:6" ht="14.25" customHeight="1">
      <c r="A905" s="131"/>
      <c r="B905" s="131"/>
      <c r="C905" s="132"/>
      <c r="D905" s="2"/>
      <c r="E905" s="2"/>
      <c r="F905" s="2"/>
    </row>
    <row r="906" spans="1:6" ht="14.25" customHeight="1">
      <c r="A906" s="131"/>
      <c r="B906" s="131"/>
      <c r="C906" s="132"/>
      <c r="D906" s="2"/>
      <c r="E906" s="2"/>
      <c r="F906" s="2"/>
    </row>
    <row r="907" spans="1:6" ht="14.25" customHeight="1">
      <c r="A907" s="131"/>
      <c r="B907" s="131"/>
      <c r="C907" s="132"/>
      <c r="D907" s="2"/>
      <c r="E907" s="2"/>
      <c r="F907" s="2"/>
    </row>
    <row r="908" spans="1:6" ht="14.25" customHeight="1">
      <c r="A908" s="131"/>
      <c r="B908" s="131"/>
      <c r="C908" s="132"/>
      <c r="D908" s="2"/>
      <c r="E908" s="2"/>
      <c r="F908" s="2"/>
    </row>
    <row r="909" spans="1:6" ht="14.25" customHeight="1">
      <c r="A909" s="131"/>
      <c r="B909" s="131"/>
      <c r="C909" s="132"/>
      <c r="D909" s="2"/>
      <c r="E909" s="2"/>
      <c r="F909" s="2"/>
    </row>
    <row r="910" spans="1:6" ht="14.25" customHeight="1">
      <c r="A910" s="131"/>
      <c r="B910" s="131"/>
      <c r="C910" s="132"/>
      <c r="D910" s="2"/>
      <c r="E910" s="2"/>
      <c r="F910" s="2"/>
    </row>
    <row r="911" spans="1:6" ht="14.25" customHeight="1">
      <c r="A911" s="131"/>
      <c r="B911" s="131"/>
      <c r="C911" s="132"/>
      <c r="D911" s="2"/>
      <c r="E911" s="2"/>
      <c r="F911" s="2"/>
    </row>
    <row r="912" spans="1:6" ht="14.25" customHeight="1">
      <c r="A912" s="131"/>
      <c r="B912" s="131"/>
      <c r="C912" s="132"/>
      <c r="D912" s="2"/>
      <c r="E912" s="2"/>
      <c r="F912" s="2"/>
    </row>
    <row r="913" spans="1:6" ht="14.25" customHeight="1">
      <c r="A913" s="131"/>
      <c r="B913" s="131"/>
      <c r="C913" s="132"/>
      <c r="D913" s="2"/>
      <c r="E913" s="2"/>
      <c r="F913" s="2"/>
    </row>
    <row r="914" spans="1:6" ht="14.25" customHeight="1">
      <c r="A914" s="131"/>
      <c r="B914" s="131"/>
      <c r="C914" s="132"/>
      <c r="D914" s="2"/>
      <c r="E914" s="2"/>
      <c r="F914" s="2"/>
    </row>
    <row r="915" spans="1:6" ht="14.25" customHeight="1">
      <c r="A915" s="131"/>
      <c r="B915" s="131"/>
      <c r="C915" s="132"/>
      <c r="D915" s="2"/>
      <c r="E915" s="2"/>
      <c r="F915" s="2"/>
    </row>
    <row r="916" spans="1:6" ht="14.25" customHeight="1">
      <c r="A916" s="131"/>
      <c r="B916" s="131"/>
      <c r="C916" s="132"/>
      <c r="D916" s="2"/>
      <c r="E916" s="2"/>
      <c r="F916" s="2"/>
    </row>
    <row r="917" spans="1:6" ht="14.25" customHeight="1">
      <c r="A917" s="131"/>
      <c r="B917" s="131"/>
      <c r="C917" s="132"/>
      <c r="D917" s="2"/>
      <c r="E917" s="2"/>
      <c r="F917" s="2"/>
    </row>
    <row r="918" spans="1:6" ht="14.25" customHeight="1">
      <c r="A918" s="131"/>
      <c r="B918" s="131"/>
      <c r="C918" s="132"/>
      <c r="D918" s="2"/>
      <c r="E918" s="2"/>
      <c r="F918" s="2"/>
    </row>
    <row r="919" spans="1:6" ht="14.25" customHeight="1">
      <c r="A919" s="131"/>
      <c r="B919" s="131"/>
      <c r="C919" s="132"/>
      <c r="D919" s="2"/>
      <c r="E919" s="2"/>
      <c r="F919" s="2"/>
    </row>
    <row r="920" spans="1:6" ht="14.25" customHeight="1">
      <c r="A920" s="131"/>
      <c r="B920" s="131"/>
      <c r="C920" s="132"/>
      <c r="D920" s="2"/>
      <c r="E920" s="2"/>
      <c r="F920" s="2"/>
    </row>
    <row r="921" spans="1:6" ht="14.25" customHeight="1">
      <c r="A921" s="131"/>
      <c r="B921" s="131"/>
      <c r="C921" s="132"/>
      <c r="D921" s="2"/>
      <c r="E921" s="2"/>
      <c r="F921" s="2"/>
    </row>
    <row r="922" spans="1:6" ht="14.25" customHeight="1">
      <c r="A922" s="131"/>
      <c r="B922" s="131"/>
      <c r="C922" s="132"/>
      <c r="D922" s="2"/>
      <c r="E922" s="2"/>
      <c r="F922" s="2"/>
    </row>
    <row r="923" spans="1:6" ht="14.25" customHeight="1">
      <c r="A923" s="131"/>
      <c r="B923" s="131"/>
      <c r="C923" s="132"/>
      <c r="D923" s="2"/>
      <c r="E923" s="2"/>
      <c r="F923" s="2"/>
    </row>
    <row r="924" spans="1:6" ht="14.25" customHeight="1">
      <c r="A924" s="131"/>
      <c r="B924" s="131"/>
      <c r="C924" s="132"/>
      <c r="D924" s="2"/>
      <c r="E924" s="2"/>
      <c r="F924" s="2"/>
    </row>
    <row r="925" spans="1:6" ht="14.25" customHeight="1">
      <c r="A925" s="131"/>
      <c r="B925" s="131"/>
      <c r="C925" s="132"/>
      <c r="D925" s="2"/>
      <c r="E925" s="2"/>
      <c r="F925" s="2"/>
    </row>
    <row r="926" spans="1:6" ht="14.25" customHeight="1">
      <c r="A926" s="131"/>
      <c r="B926" s="131"/>
      <c r="C926" s="132"/>
      <c r="D926" s="2"/>
      <c r="E926" s="2"/>
      <c r="F926" s="2"/>
    </row>
    <row r="927" spans="1:6" ht="14.25" customHeight="1">
      <c r="A927" s="131"/>
      <c r="B927" s="131"/>
      <c r="C927" s="132"/>
      <c r="D927" s="2"/>
      <c r="E927" s="2"/>
      <c r="F927" s="2"/>
    </row>
    <row r="928" spans="1:6" ht="14.25" customHeight="1">
      <c r="A928" s="131"/>
      <c r="B928" s="131"/>
      <c r="C928" s="132"/>
      <c r="D928" s="2"/>
      <c r="E928" s="2"/>
      <c r="F928" s="2"/>
    </row>
    <row r="929" spans="1:6" ht="14.25" customHeight="1">
      <c r="A929" s="131"/>
      <c r="B929" s="131"/>
      <c r="C929" s="132"/>
      <c r="D929" s="2"/>
      <c r="E929" s="2"/>
      <c r="F929" s="2"/>
    </row>
    <row r="930" spans="1:6" ht="14.25" customHeight="1">
      <c r="A930" s="131"/>
      <c r="B930" s="131"/>
      <c r="C930" s="132"/>
      <c r="D930" s="2"/>
      <c r="E930" s="2"/>
      <c r="F930" s="2"/>
    </row>
    <row r="931" spans="1:6" ht="14.25" customHeight="1">
      <c r="A931" s="131"/>
      <c r="B931" s="131"/>
      <c r="C931" s="132"/>
      <c r="D931" s="2"/>
      <c r="E931" s="2"/>
      <c r="F931" s="2"/>
    </row>
    <row r="932" spans="1:6" ht="14.25" customHeight="1">
      <c r="A932" s="131"/>
      <c r="B932" s="131"/>
      <c r="C932" s="132"/>
      <c r="D932" s="2"/>
      <c r="E932" s="2"/>
      <c r="F932" s="2"/>
    </row>
    <row r="933" spans="1:6" ht="14.25" customHeight="1">
      <c r="A933" s="131"/>
      <c r="B933" s="131"/>
      <c r="C933" s="132"/>
      <c r="D933" s="2"/>
      <c r="E933" s="2"/>
      <c r="F933" s="2"/>
    </row>
    <row r="934" spans="1:6" ht="14.25" customHeight="1">
      <c r="A934" s="131"/>
      <c r="B934" s="131"/>
      <c r="C934" s="132"/>
      <c r="D934" s="2"/>
      <c r="E934" s="2"/>
      <c r="F934" s="2"/>
    </row>
    <row r="935" spans="1:6" ht="14.25" customHeight="1">
      <c r="A935" s="131"/>
      <c r="B935" s="131"/>
      <c r="C935" s="132"/>
      <c r="D935" s="2"/>
      <c r="E935" s="2"/>
      <c r="F935" s="2"/>
    </row>
    <row r="936" spans="1:6" ht="14.25" customHeight="1">
      <c r="A936" s="131"/>
      <c r="B936" s="131"/>
      <c r="C936" s="132"/>
      <c r="D936" s="2"/>
      <c r="E936" s="2"/>
      <c r="F936" s="2"/>
    </row>
    <row r="937" spans="1:6" ht="14.25" customHeight="1">
      <c r="A937" s="131"/>
      <c r="B937" s="131"/>
      <c r="C937" s="132"/>
      <c r="D937" s="2"/>
      <c r="E937" s="2"/>
      <c r="F937" s="2"/>
    </row>
    <row r="938" spans="1:6" ht="14.25" customHeight="1">
      <c r="A938" s="131"/>
      <c r="B938" s="131"/>
      <c r="C938" s="132"/>
      <c r="D938" s="2"/>
      <c r="E938" s="2"/>
      <c r="F938" s="2"/>
    </row>
    <row r="939" spans="1:6" ht="14.25" customHeight="1">
      <c r="A939" s="131"/>
      <c r="B939" s="131"/>
      <c r="C939" s="132"/>
      <c r="D939" s="2"/>
      <c r="E939" s="2"/>
      <c r="F939" s="2"/>
    </row>
    <row r="940" spans="1:6" ht="14.25" customHeight="1">
      <c r="A940" s="131"/>
      <c r="B940" s="131"/>
      <c r="C940" s="132"/>
      <c r="D940" s="2"/>
      <c r="E940" s="2"/>
      <c r="F940" s="2"/>
    </row>
    <row r="941" spans="1:6" ht="14.25" customHeight="1">
      <c r="A941" s="131"/>
      <c r="B941" s="131"/>
      <c r="C941" s="132"/>
      <c r="D941" s="2"/>
      <c r="E941" s="2"/>
      <c r="F941" s="2"/>
    </row>
    <row r="942" spans="1:6" ht="14.25" customHeight="1">
      <c r="A942" s="131"/>
      <c r="B942" s="131"/>
      <c r="C942" s="132"/>
      <c r="D942" s="2"/>
      <c r="E942" s="2"/>
      <c r="F942" s="2"/>
    </row>
    <row r="943" spans="1:6" ht="14.25" customHeight="1">
      <c r="A943" s="131"/>
      <c r="B943" s="131"/>
      <c r="C943" s="132"/>
      <c r="D943" s="2"/>
      <c r="E943" s="2"/>
      <c r="F943" s="2"/>
    </row>
    <row r="944" spans="1:6" ht="14.25" customHeight="1">
      <c r="A944" s="131"/>
      <c r="B944" s="131"/>
      <c r="C944" s="132"/>
      <c r="D944" s="2"/>
      <c r="E944" s="2"/>
      <c r="F944" s="2"/>
    </row>
    <row r="945" spans="1:6" ht="14.25" customHeight="1">
      <c r="A945" s="131"/>
      <c r="B945" s="131"/>
      <c r="C945" s="132"/>
      <c r="D945" s="2"/>
      <c r="E945" s="2"/>
      <c r="F945" s="2"/>
    </row>
    <row r="946" spans="1:6" ht="14.25" customHeight="1">
      <c r="A946" s="131"/>
      <c r="B946" s="131"/>
      <c r="C946" s="132"/>
      <c r="D946" s="2"/>
      <c r="E946" s="2"/>
      <c r="F946" s="2"/>
    </row>
    <row r="947" spans="1:6" ht="14.25" customHeight="1">
      <c r="A947" s="131"/>
      <c r="B947" s="131"/>
      <c r="C947" s="132"/>
      <c r="D947" s="2"/>
      <c r="E947" s="2"/>
      <c r="F947" s="2"/>
    </row>
    <row r="948" spans="1:6" ht="14.25" customHeight="1">
      <c r="A948" s="131"/>
      <c r="B948" s="131"/>
      <c r="C948" s="132"/>
      <c r="D948" s="2"/>
      <c r="E948" s="2"/>
      <c r="F948" s="2"/>
    </row>
    <row r="949" spans="1:6" ht="14.25" customHeight="1">
      <c r="A949" s="131"/>
      <c r="B949" s="131"/>
      <c r="C949" s="132"/>
      <c r="D949" s="2"/>
      <c r="E949" s="2"/>
      <c r="F949" s="2"/>
    </row>
    <row r="950" spans="1:6" ht="14.25" customHeight="1">
      <c r="A950" s="131"/>
      <c r="B950" s="131"/>
      <c r="C950" s="132"/>
      <c r="D950" s="2"/>
      <c r="E950" s="2"/>
      <c r="F950" s="2"/>
    </row>
    <row r="951" spans="1:6" ht="14.25" customHeight="1">
      <c r="A951" s="131"/>
      <c r="B951" s="131"/>
      <c r="C951" s="132"/>
      <c r="D951" s="2"/>
      <c r="E951" s="2"/>
      <c r="F951" s="2"/>
    </row>
    <row r="952" spans="1:6" ht="14.25" customHeight="1">
      <c r="A952" s="131"/>
      <c r="B952" s="131"/>
      <c r="C952" s="132"/>
      <c r="D952" s="2"/>
      <c r="E952" s="2"/>
      <c r="F952" s="2"/>
    </row>
    <row r="953" spans="1:6" ht="14.25" customHeight="1">
      <c r="A953" s="131"/>
      <c r="B953" s="131"/>
      <c r="C953" s="132"/>
      <c r="D953" s="2"/>
      <c r="E953" s="2"/>
      <c r="F953" s="2"/>
    </row>
    <row r="954" spans="1:6" ht="14.25" customHeight="1">
      <c r="A954" s="131"/>
      <c r="B954" s="131"/>
      <c r="C954" s="132"/>
      <c r="D954" s="2"/>
      <c r="E954" s="2"/>
      <c r="F954" s="2"/>
    </row>
    <row r="955" spans="1:6" ht="14.25" customHeight="1">
      <c r="A955" s="131"/>
      <c r="B955" s="131"/>
      <c r="C955" s="132"/>
      <c r="D955" s="2"/>
      <c r="E955" s="2"/>
      <c r="F955" s="2"/>
    </row>
    <row r="956" spans="1:6" ht="14.25" customHeight="1">
      <c r="A956" s="131"/>
      <c r="B956" s="131"/>
      <c r="C956" s="132"/>
      <c r="D956" s="2"/>
      <c r="E956" s="2"/>
      <c r="F956" s="2"/>
    </row>
    <row r="957" spans="1:6" ht="14.25" customHeight="1">
      <c r="A957" s="131"/>
      <c r="B957" s="131"/>
      <c r="C957" s="132"/>
      <c r="D957" s="2"/>
      <c r="E957" s="2"/>
      <c r="F957" s="2"/>
    </row>
    <row r="958" spans="1:6" ht="14.25" customHeight="1">
      <c r="A958" s="131"/>
      <c r="B958" s="131"/>
      <c r="C958" s="132"/>
      <c r="D958" s="2"/>
      <c r="E958" s="2"/>
      <c r="F958" s="2"/>
    </row>
    <row r="959" spans="1:6" ht="14.25" customHeight="1">
      <c r="A959" s="131"/>
      <c r="B959" s="131"/>
      <c r="C959" s="132"/>
      <c r="D959" s="2"/>
      <c r="E959" s="2"/>
      <c r="F959" s="2"/>
    </row>
    <row r="960" spans="1:6" ht="14.25" customHeight="1">
      <c r="A960" s="131"/>
      <c r="B960" s="131"/>
      <c r="C960" s="132"/>
      <c r="D960" s="2"/>
      <c r="E960" s="2"/>
      <c r="F960" s="2"/>
    </row>
    <row r="961" spans="1:6" ht="14.25" customHeight="1">
      <c r="A961" s="131"/>
      <c r="B961" s="131"/>
      <c r="C961" s="132"/>
      <c r="D961" s="2"/>
      <c r="E961" s="2"/>
      <c r="F961" s="2"/>
    </row>
    <row r="962" spans="1:6" ht="14.25" customHeight="1">
      <c r="A962" s="131"/>
      <c r="B962" s="131"/>
      <c r="C962" s="132"/>
      <c r="D962" s="2"/>
      <c r="E962" s="2"/>
      <c r="F962" s="2"/>
    </row>
    <row r="963" spans="1:6" ht="14.25" customHeight="1">
      <c r="A963" s="131"/>
      <c r="B963" s="131"/>
      <c r="C963" s="132"/>
      <c r="D963" s="2"/>
      <c r="E963" s="2"/>
      <c r="F963" s="2"/>
    </row>
    <row r="964" spans="1:6" ht="14.25" customHeight="1">
      <c r="A964" s="131"/>
      <c r="B964" s="131"/>
      <c r="C964" s="132"/>
      <c r="D964" s="2"/>
      <c r="E964" s="2"/>
      <c r="F964" s="2"/>
    </row>
    <row r="965" spans="1:6" ht="14.25" customHeight="1">
      <c r="A965" s="131"/>
      <c r="B965" s="131"/>
      <c r="C965" s="132"/>
      <c r="D965" s="2"/>
      <c r="E965" s="2"/>
      <c r="F965" s="2"/>
    </row>
    <row r="966" spans="1:6" ht="14.25" customHeight="1">
      <c r="A966" s="131"/>
      <c r="B966" s="131"/>
      <c r="C966" s="132"/>
      <c r="D966" s="2"/>
      <c r="E966" s="2"/>
      <c r="F966" s="2"/>
    </row>
    <row r="967" spans="1:6" ht="14.25" customHeight="1">
      <c r="A967" s="131"/>
      <c r="B967" s="131"/>
      <c r="C967" s="132"/>
      <c r="D967" s="2"/>
      <c r="E967" s="2"/>
      <c r="F967" s="2"/>
    </row>
    <row r="968" spans="1:6" ht="14.25" customHeight="1">
      <c r="A968" s="131"/>
      <c r="B968" s="131"/>
      <c r="C968" s="132"/>
      <c r="D968" s="2"/>
      <c r="E968" s="2"/>
      <c r="F968" s="2"/>
    </row>
    <row r="969" spans="1:6" ht="14.25" customHeight="1">
      <c r="A969" s="131"/>
      <c r="B969" s="131"/>
      <c r="C969" s="132"/>
      <c r="D969" s="2"/>
      <c r="E969" s="2"/>
      <c r="F969" s="2"/>
    </row>
    <row r="970" spans="1:6" ht="14.25" customHeight="1">
      <c r="A970" s="131"/>
      <c r="B970" s="131"/>
      <c r="C970" s="132"/>
      <c r="D970" s="2"/>
      <c r="E970" s="2"/>
      <c r="F970" s="2"/>
    </row>
    <row r="971" spans="1:6" ht="14.25" customHeight="1">
      <c r="A971" s="131"/>
      <c r="B971" s="131"/>
      <c r="C971" s="132"/>
      <c r="D971" s="2"/>
      <c r="E971" s="2"/>
      <c r="F971" s="2"/>
    </row>
    <row r="972" spans="1:6" ht="14.25" customHeight="1">
      <c r="A972" s="131"/>
      <c r="B972" s="131"/>
      <c r="C972" s="132"/>
      <c r="D972" s="2"/>
      <c r="E972" s="2"/>
      <c r="F972" s="2"/>
    </row>
    <row r="973" spans="1:6" ht="14.25" customHeight="1">
      <c r="A973" s="131"/>
      <c r="B973" s="131"/>
      <c r="C973" s="132"/>
      <c r="D973" s="2"/>
      <c r="E973" s="2"/>
      <c r="F973" s="2"/>
    </row>
    <row r="974" spans="1:6" ht="14.25" customHeight="1">
      <c r="A974" s="131"/>
      <c r="B974" s="131"/>
      <c r="C974" s="132"/>
      <c r="D974" s="2"/>
      <c r="E974" s="2"/>
      <c r="F974" s="2"/>
    </row>
    <row r="975" spans="1:6" ht="14.25" customHeight="1">
      <c r="A975" s="131"/>
      <c r="B975" s="131"/>
      <c r="C975" s="132"/>
      <c r="D975" s="2"/>
      <c r="E975" s="2"/>
      <c r="F975" s="2"/>
    </row>
    <row r="976" spans="1:6" ht="14.25" customHeight="1">
      <c r="A976" s="131"/>
      <c r="B976" s="131"/>
      <c r="C976" s="132"/>
      <c r="D976" s="2"/>
      <c r="E976" s="2"/>
      <c r="F976" s="2"/>
    </row>
    <row r="977" spans="1:6" ht="14.25" customHeight="1">
      <c r="A977" s="131"/>
      <c r="B977" s="131"/>
      <c r="C977" s="132"/>
      <c r="D977" s="2"/>
      <c r="E977" s="2"/>
      <c r="F977" s="2"/>
    </row>
    <row r="978" spans="1:6" ht="14.25" customHeight="1">
      <c r="A978" s="131"/>
      <c r="B978" s="131"/>
      <c r="C978" s="132"/>
      <c r="D978" s="2"/>
      <c r="E978" s="2"/>
      <c r="F978" s="2"/>
    </row>
    <row r="979" spans="1:6" ht="14.25" customHeight="1">
      <c r="A979" s="131"/>
      <c r="B979" s="131"/>
      <c r="C979" s="132"/>
      <c r="D979" s="2"/>
      <c r="E979" s="2"/>
      <c r="F979" s="2"/>
    </row>
    <row r="980" spans="1:6" ht="14.25" customHeight="1">
      <c r="A980" s="131"/>
      <c r="B980" s="131"/>
      <c r="C980" s="132"/>
      <c r="D980" s="2"/>
      <c r="E980" s="2"/>
      <c r="F980" s="2"/>
    </row>
    <row r="981" spans="1:6" ht="14.25" customHeight="1">
      <c r="A981" s="131"/>
      <c r="B981" s="131"/>
      <c r="C981" s="132"/>
      <c r="D981" s="2"/>
      <c r="E981" s="2"/>
      <c r="F981" s="2"/>
    </row>
    <row r="982" spans="1:6" ht="14.25" customHeight="1">
      <c r="A982" s="131"/>
      <c r="B982" s="131"/>
      <c r="C982" s="132"/>
      <c r="D982" s="2"/>
      <c r="E982" s="2"/>
      <c r="F982" s="2"/>
    </row>
    <row r="983" spans="1:6" ht="14.25" customHeight="1">
      <c r="A983" s="131"/>
      <c r="B983" s="131"/>
      <c r="C983" s="132"/>
      <c r="D983" s="2"/>
      <c r="E983" s="2"/>
      <c r="F983" s="2"/>
    </row>
    <row r="984" spans="1:6" ht="14.25" customHeight="1">
      <c r="A984" s="131"/>
      <c r="B984" s="131"/>
      <c r="C984" s="132"/>
      <c r="D984" s="2"/>
      <c r="E984" s="2"/>
      <c r="F984" s="2"/>
    </row>
    <row r="985" spans="1:6" ht="14.25" customHeight="1">
      <c r="A985" s="131"/>
      <c r="B985" s="131"/>
      <c r="C985" s="132"/>
      <c r="D985" s="2"/>
      <c r="E985" s="2"/>
      <c r="F985" s="2"/>
    </row>
    <row r="986" spans="1:6" ht="14.25" customHeight="1">
      <c r="A986" s="131"/>
      <c r="B986" s="131"/>
      <c r="C986" s="132"/>
      <c r="D986" s="2"/>
      <c r="E986" s="2"/>
      <c r="F986" s="2"/>
    </row>
    <row r="987" spans="1:6" ht="14.25" customHeight="1">
      <c r="A987" s="131"/>
      <c r="B987" s="131"/>
      <c r="C987" s="132"/>
      <c r="D987" s="2"/>
      <c r="E987" s="2"/>
      <c r="F987" s="2"/>
    </row>
    <row r="988" spans="1:6" ht="14.25" customHeight="1">
      <c r="A988" s="131"/>
      <c r="B988" s="131"/>
      <c r="C988" s="132"/>
      <c r="D988" s="2"/>
      <c r="E988" s="2"/>
      <c r="F988" s="2"/>
    </row>
    <row r="989" spans="1:6" ht="14.25" customHeight="1">
      <c r="A989" s="131"/>
      <c r="B989" s="131"/>
      <c r="C989" s="132"/>
      <c r="D989" s="2"/>
      <c r="E989" s="2"/>
      <c r="F989" s="2"/>
    </row>
    <row r="990" spans="1:6" ht="14.25" customHeight="1">
      <c r="A990" s="131"/>
      <c r="B990" s="131"/>
      <c r="C990" s="132"/>
      <c r="D990" s="2"/>
      <c r="E990" s="2"/>
      <c r="F990" s="2"/>
    </row>
    <row r="991" spans="1:6" ht="14.25" customHeight="1">
      <c r="A991" s="131"/>
      <c r="B991" s="131"/>
      <c r="C991" s="132"/>
      <c r="D991" s="2"/>
      <c r="E991" s="2"/>
      <c r="F991" s="2"/>
    </row>
    <row r="992" spans="1:6" ht="14.25" customHeight="1">
      <c r="A992" s="131"/>
      <c r="B992" s="131"/>
      <c r="C992" s="132"/>
      <c r="D992" s="2"/>
      <c r="E992" s="2"/>
      <c r="F992" s="2"/>
    </row>
    <row r="993" spans="1:6" ht="14.25" customHeight="1">
      <c r="A993" s="131"/>
      <c r="B993" s="131"/>
      <c r="C993" s="132"/>
      <c r="D993" s="2"/>
      <c r="E993" s="2"/>
      <c r="F993" s="2"/>
    </row>
    <row r="994" spans="1:6" ht="14.25" customHeight="1">
      <c r="A994" s="131"/>
      <c r="B994" s="131"/>
      <c r="C994" s="132"/>
      <c r="D994" s="2"/>
      <c r="E994" s="2"/>
      <c r="F994" s="2"/>
    </row>
    <row r="995" spans="1:6" ht="14.25" customHeight="1">
      <c r="A995" s="131"/>
      <c r="B995" s="131"/>
      <c r="C995" s="132"/>
      <c r="D995" s="2"/>
      <c r="E995" s="2"/>
      <c r="F995" s="2"/>
    </row>
    <row r="996" spans="1:6" ht="14.25" customHeight="1">
      <c r="A996" s="131"/>
      <c r="B996" s="131"/>
      <c r="C996" s="132"/>
      <c r="D996" s="2"/>
      <c r="E996" s="2"/>
      <c r="F996" s="2"/>
    </row>
    <row r="997" spans="1:6" ht="14.25" customHeight="1">
      <c r="A997" s="131"/>
      <c r="B997" s="131"/>
      <c r="C997" s="132"/>
      <c r="D997" s="2"/>
      <c r="E997" s="2"/>
      <c r="F997" s="2"/>
    </row>
    <row r="998" spans="1:6" ht="14.25" customHeight="1">
      <c r="A998" s="131"/>
      <c r="B998" s="131"/>
      <c r="C998" s="132"/>
      <c r="D998" s="2"/>
      <c r="E998" s="2"/>
      <c r="F998" s="2"/>
    </row>
    <row r="999" spans="1:6" ht="14.25" customHeight="1">
      <c r="A999" s="131"/>
      <c r="B999" s="131"/>
      <c r="C999" s="132"/>
      <c r="D999" s="2"/>
      <c r="E999" s="2"/>
      <c r="F999" s="2"/>
    </row>
    <row r="1000" spans="1:6" ht="14.25" customHeight="1">
      <c r="A1000" s="131"/>
      <c r="B1000" s="131"/>
      <c r="C1000" s="132"/>
      <c r="D1000" s="2"/>
      <c r="E1000" s="2"/>
      <c r="F1000" s="2"/>
    </row>
    <row r="1001" spans="1:6" ht="14.25" customHeight="1">
      <c r="A1001" s="131"/>
      <c r="B1001" s="131"/>
      <c r="C1001" s="132"/>
      <c r="D1001" s="2"/>
      <c r="E1001" s="2"/>
      <c r="F1001" s="2"/>
    </row>
    <row r="1002" spans="1:6" ht="14.25" customHeight="1">
      <c r="A1002" s="131"/>
      <c r="B1002" s="131"/>
      <c r="C1002" s="132"/>
      <c r="D1002" s="2"/>
      <c r="E1002" s="2"/>
      <c r="F1002" s="2"/>
    </row>
    <row r="1003" spans="1:6" ht="14.25" customHeight="1">
      <c r="A1003" s="131"/>
      <c r="B1003" s="131"/>
      <c r="C1003" s="132"/>
      <c r="D1003" s="2"/>
      <c r="E1003" s="2"/>
      <c r="F1003" s="2"/>
    </row>
    <row r="1004" spans="1:6" ht="14.25" customHeight="1">
      <c r="A1004" s="131"/>
      <c r="B1004" s="131"/>
      <c r="C1004" s="132"/>
      <c r="D1004" s="2"/>
      <c r="E1004" s="2"/>
      <c r="F1004" s="2"/>
    </row>
    <row r="1005" spans="1:6" ht="14.25" customHeight="1">
      <c r="A1005" s="131"/>
      <c r="B1005" s="131"/>
      <c r="C1005" s="132"/>
      <c r="D1005" s="2"/>
      <c r="E1005" s="2"/>
      <c r="F1005" s="2"/>
    </row>
    <row r="1006" spans="1:6" ht="14.25" customHeight="1">
      <c r="A1006" s="131"/>
      <c r="B1006" s="131"/>
      <c r="C1006" s="132"/>
      <c r="D1006" s="2"/>
      <c r="E1006" s="2"/>
      <c r="F1006" s="2"/>
    </row>
    <row r="1007" spans="1:6" ht="14.25" customHeight="1">
      <c r="A1007" s="131"/>
      <c r="B1007" s="131"/>
      <c r="C1007" s="132"/>
      <c r="D1007" s="2"/>
      <c r="E1007" s="2"/>
      <c r="F1007" s="2"/>
    </row>
    <row r="1008" spans="1:6" ht="14.25" customHeight="1">
      <c r="A1008" s="131"/>
      <c r="B1008" s="131"/>
      <c r="C1008" s="132"/>
      <c r="D1008" s="2"/>
      <c r="E1008" s="2"/>
      <c r="F1008" s="2"/>
    </row>
    <row r="1009" spans="1:6" ht="14.25" customHeight="1">
      <c r="A1009" s="131"/>
      <c r="B1009" s="131"/>
      <c r="C1009" s="132"/>
      <c r="D1009" s="2"/>
      <c r="E1009" s="2"/>
      <c r="F1009" s="2"/>
    </row>
    <row r="1010" spans="1:6" ht="14.25" customHeight="1">
      <c r="A1010" s="131"/>
      <c r="B1010" s="131"/>
      <c r="C1010" s="132"/>
      <c r="D1010" s="2"/>
      <c r="E1010" s="2"/>
      <c r="F1010" s="2"/>
    </row>
    <row r="1011" spans="1:6" ht="14.25" customHeight="1">
      <c r="A1011" s="131"/>
      <c r="B1011" s="131"/>
      <c r="C1011" s="132"/>
      <c r="D1011" s="2"/>
      <c r="E1011" s="2"/>
      <c r="F1011" s="2"/>
    </row>
    <row r="1012" spans="1:6" ht="14.25" customHeight="1">
      <c r="A1012" s="131"/>
      <c r="B1012" s="131"/>
      <c r="C1012" s="132"/>
      <c r="D1012" s="2"/>
      <c r="E1012" s="2"/>
      <c r="F1012" s="2"/>
    </row>
    <row r="1013" spans="1:6" ht="14.25" customHeight="1">
      <c r="A1013" s="131"/>
      <c r="B1013" s="131"/>
      <c r="C1013" s="132"/>
      <c r="D1013" s="2"/>
      <c r="E1013" s="2"/>
      <c r="F1013" s="2"/>
    </row>
    <row r="1014" spans="1:6" ht="14.25" customHeight="1">
      <c r="A1014" s="131"/>
      <c r="B1014" s="131"/>
      <c r="C1014" s="132"/>
      <c r="D1014" s="2"/>
      <c r="E1014" s="2"/>
      <c r="F1014" s="2"/>
    </row>
    <row r="1015" spans="1:6" ht="14.25" customHeight="1">
      <c r="A1015" s="131"/>
      <c r="B1015" s="131"/>
      <c r="C1015" s="132"/>
      <c r="D1015" s="2"/>
      <c r="E1015" s="2"/>
      <c r="F1015" s="2"/>
    </row>
    <row r="1016" spans="1:6" ht="14.25" customHeight="1">
      <c r="A1016" s="131"/>
      <c r="B1016" s="131"/>
      <c r="C1016" s="132"/>
      <c r="D1016" s="2"/>
      <c r="E1016" s="2"/>
      <c r="F1016" s="2"/>
    </row>
    <row r="1017" spans="1:6" ht="14.25" customHeight="1">
      <c r="A1017" s="131"/>
      <c r="B1017" s="131"/>
      <c r="C1017" s="132"/>
      <c r="D1017" s="2"/>
      <c r="E1017" s="2"/>
      <c r="F1017" s="2"/>
    </row>
    <row r="1018" spans="1:6" ht="14.25" customHeight="1">
      <c r="A1018" s="131"/>
      <c r="B1018" s="131"/>
      <c r="C1018" s="132"/>
      <c r="D1018" s="2"/>
      <c r="E1018" s="2"/>
      <c r="F1018" s="2"/>
    </row>
    <row r="1019" spans="1:6" ht="14.25" customHeight="1">
      <c r="A1019" s="131"/>
      <c r="B1019" s="131"/>
      <c r="C1019" s="132"/>
      <c r="D1019" s="2"/>
      <c r="E1019" s="2"/>
      <c r="F1019" s="2"/>
    </row>
    <row r="1020" spans="1:6" ht="14.25" customHeight="1">
      <c r="A1020" s="131"/>
      <c r="B1020" s="131"/>
      <c r="C1020" s="132"/>
      <c r="D1020" s="2"/>
      <c r="E1020" s="2"/>
      <c r="F1020" s="2"/>
    </row>
    <row r="1021" spans="1:6" ht="14.25" customHeight="1">
      <c r="A1021" s="131"/>
      <c r="B1021" s="131"/>
      <c r="C1021" s="132"/>
      <c r="D1021" s="2"/>
      <c r="E1021" s="2"/>
      <c r="F1021" s="2"/>
    </row>
    <row r="1022" spans="1:6" ht="14.25" customHeight="1">
      <c r="A1022" s="131"/>
      <c r="B1022" s="131"/>
      <c r="C1022" s="132"/>
      <c r="D1022" s="2"/>
      <c r="E1022" s="2"/>
      <c r="F1022" s="2"/>
    </row>
    <row r="1023" spans="1:6" ht="14.25" customHeight="1">
      <c r="A1023" s="131"/>
      <c r="B1023" s="131"/>
      <c r="C1023" s="132"/>
      <c r="D1023" s="2"/>
      <c r="E1023" s="2"/>
      <c r="F1023" s="2"/>
    </row>
    <row r="1024" spans="1:6" ht="14.25" customHeight="1">
      <c r="A1024" s="131"/>
      <c r="B1024" s="131"/>
      <c r="C1024" s="132"/>
      <c r="D1024" s="2"/>
      <c r="E1024" s="2"/>
      <c r="F1024" s="2"/>
    </row>
    <row r="1025" spans="1:6" ht="14.25" customHeight="1">
      <c r="A1025" s="131"/>
      <c r="B1025" s="131"/>
      <c r="C1025" s="132"/>
      <c r="D1025" s="2"/>
      <c r="E1025" s="2"/>
      <c r="F1025" s="2"/>
    </row>
    <row r="1026" spans="1:6" ht="14.25" customHeight="1">
      <c r="A1026" s="131"/>
      <c r="B1026" s="131"/>
      <c r="C1026" s="132"/>
      <c r="D1026" s="2"/>
      <c r="E1026" s="2"/>
      <c r="F1026" s="2"/>
    </row>
    <row r="1027" spans="1:6" ht="14.25" customHeight="1">
      <c r="A1027" s="131"/>
      <c r="B1027" s="131"/>
      <c r="C1027" s="132"/>
      <c r="D1027" s="2"/>
      <c r="E1027" s="2"/>
      <c r="F1027" s="2"/>
    </row>
    <row r="1028" spans="1:6" ht="14.25" customHeight="1">
      <c r="A1028" s="131"/>
      <c r="B1028" s="131"/>
      <c r="C1028" s="132"/>
      <c r="D1028" s="2"/>
      <c r="E1028" s="2"/>
      <c r="F1028" s="2"/>
    </row>
    <row r="1029" spans="1:6" ht="14.25" customHeight="1">
      <c r="A1029" s="131"/>
      <c r="B1029" s="131"/>
      <c r="C1029" s="132"/>
      <c r="D1029" s="2"/>
      <c r="E1029" s="2"/>
      <c r="F1029" s="2"/>
    </row>
    <row r="1030" spans="1:6" ht="14.25" customHeight="1">
      <c r="A1030" s="131"/>
      <c r="B1030" s="131"/>
      <c r="C1030" s="132"/>
      <c r="D1030" s="2"/>
      <c r="E1030" s="2"/>
      <c r="F1030" s="2"/>
    </row>
    <row r="1031" spans="1:6" ht="14.25" customHeight="1">
      <c r="A1031" s="131"/>
      <c r="B1031" s="131"/>
      <c r="C1031" s="132"/>
      <c r="D1031" s="2"/>
      <c r="E1031" s="2"/>
      <c r="F1031" s="2"/>
    </row>
    <row r="1032" spans="1:6" ht="14.25" customHeight="1">
      <c r="A1032" s="131"/>
      <c r="B1032" s="131"/>
      <c r="C1032" s="132"/>
      <c r="D1032" s="2"/>
      <c r="E1032" s="2"/>
      <c r="F1032" s="2"/>
    </row>
    <row r="1033" spans="1:6" ht="14.25" customHeight="1">
      <c r="A1033" s="131"/>
      <c r="B1033" s="131"/>
      <c r="C1033" s="132"/>
      <c r="D1033" s="2"/>
      <c r="E1033" s="2"/>
      <c r="F1033" s="2"/>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AD161"/>
  <sheetViews>
    <sheetView workbookViewId="0">
      <selection sqref="A1:I1"/>
    </sheetView>
  </sheetViews>
  <sheetFormatPr defaultColWidth="17.33203125" defaultRowHeight="15.75" customHeight="1"/>
  <cols>
    <col min="1" max="3" width="4.44140625" customWidth="1"/>
    <col min="4" max="4" width="10.88671875" customWidth="1"/>
    <col min="5" max="5" width="10.109375" customWidth="1"/>
    <col min="6" max="6" width="5.44140625" customWidth="1"/>
    <col min="7" max="7" width="2.88671875" customWidth="1"/>
    <col min="8" max="8" width="2.33203125" customWidth="1"/>
    <col min="9" max="12" width="6.6640625" customWidth="1"/>
    <col min="13" max="13" width="5" customWidth="1"/>
    <col min="14" max="14" width="4.44140625" customWidth="1"/>
    <col min="15" max="16" width="3.6640625" customWidth="1"/>
    <col min="17" max="17" width="4.6640625" customWidth="1"/>
    <col min="18" max="18" width="4" customWidth="1"/>
    <col min="19" max="19" width="8" customWidth="1"/>
    <col min="20" max="20" width="6.88671875" customWidth="1"/>
    <col min="21" max="30" width="11.44140625" customWidth="1"/>
  </cols>
  <sheetData>
    <row r="1" spans="1:30" ht="24" customHeight="1">
      <c r="A1" s="198"/>
      <c r="B1" s="170"/>
      <c r="C1" s="170"/>
      <c r="D1" s="170"/>
      <c r="E1" s="170"/>
      <c r="F1" s="170"/>
      <c r="G1" s="170"/>
      <c r="H1" s="170"/>
      <c r="I1" s="170"/>
      <c r="J1" s="2"/>
      <c r="K1" s="2"/>
      <c r="L1" s="2"/>
      <c r="M1" s="2"/>
      <c r="N1" s="2"/>
      <c r="O1" s="2"/>
      <c r="P1" s="2"/>
      <c r="Q1" s="2"/>
      <c r="R1" s="2"/>
      <c r="S1" s="2"/>
      <c r="T1" s="2"/>
      <c r="U1" s="2"/>
      <c r="V1" s="2"/>
      <c r="W1" s="2"/>
      <c r="X1" s="2"/>
      <c r="Y1" s="2"/>
      <c r="Z1" s="2"/>
      <c r="AA1" s="2"/>
      <c r="AB1" s="2"/>
      <c r="AC1" s="2"/>
      <c r="AD1" s="2"/>
    </row>
    <row r="2" spans="1:30" ht="17.25" customHeight="1">
      <c r="A2" s="199" t="s">
        <v>2114</v>
      </c>
      <c r="B2" s="170"/>
      <c r="C2" s="170"/>
      <c r="D2" s="170"/>
      <c r="E2" s="170"/>
      <c r="F2" s="170"/>
      <c r="G2" s="170"/>
      <c r="H2" s="170"/>
      <c r="I2" s="170"/>
      <c r="J2" s="2"/>
      <c r="K2" s="2"/>
      <c r="L2" s="2"/>
      <c r="M2" s="2"/>
      <c r="N2" s="2"/>
      <c r="O2" s="2"/>
      <c r="P2" s="2"/>
      <c r="Q2" s="2"/>
      <c r="R2" s="2"/>
      <c r="S2" s="2"/>
      <c r="T2" s="2"/>
      <c r="U2" s="2"/>
      <c r="V2" s="2"/>
      <c r="W2" s="2"/>
      <c r="X2" s="2"/>
      <c r="Y2" s="2"/>
      <c r="Z2" s="2"/>
      <c r="AA2" s="2"/>
      <c r="AB2" s="2"/>
      <c r="AC2" s="2"/>
      <c r="AD2" s="2"/>
    </row>
    <row r="3" spans="1:30" ht="12.75" customHeight="1">
      <c r="A3" s="40"/>
      <c r="B3" s="2"/>
      <c r="C3" s="2"/>
      <c r="D3" s="2"/>
      <c r="E3" s="2"/>
      <c r="F3" s="2"/>
      <c r="G3" s="2"/>
      <c r="H3" s="2"/>
      <c r="I3" s="2"/>
      <c r="J3" s="2"/>
      <c r="K3" s="2"/>
      <c r="L3" s="2"/>
      <c r="M3" s="2"/>
      <c r="N3" s="2"/>
      <c r="O3" s="2"/>
      <c r="P3" s="2"/>
      <c r="Q3" s="2"/>
      <c r="R3" s="2"/>
      <c r="S3" s="2"/>
      <c r="T3" s="2"/>
      <c r="U3" s="2"/>
      <c r="V3" s="2"/>
      <c r="W3" s="2"/>
      <c r="X3" s="2"/>
      <c r="Y3" s="2"/>
      <c r="Z3" s="2"/>
      <c r="AA3" s="2"/>
      <c r="AB3" s="2"/>
      <c r="AC3" s="2"/>
      <c r="AD3" s="2"/>
    </row>
    <row r="4" spans="1:30" ht="13.5" customHeight="1">
      <c r="A4" s="40"/>
      <c r="B4" s="2"/>
      <c r="C4" s="2"/>
      <c r="D4" s="2"/>
      <c r="E4" s="2"/>
      <c r="F4" s="2"/>
      <c r="G4" s="2"/>
      <c r="H4" s="2"/>
      <c r="I4" s="2"/>
      <c r="J4" s="2"/>
      <c r="K4" s="2"/>
      <c r="L4" s="2"/>
      <c r="M4" s="2"/>
      <c r="N4" s="2"/>
      <c r="O4" s="2"/>
      <c r="P4" s="2"/>
      <c r="Q4" s="2"/>
      <c r="R4" s="2"/>
      <c r="S4" s="2"/>
      <c r="T4" s="2"/>
      <c r="U4" s="2"/>
      <c r="V4" s="2"/>
      <c r="W4" s="2"/>
      <c r="X4" s="2"/>
      <c r="Y4" s="2"/>
      <c r="Z4" s="2"/>
      <c r="AA4" s="2"/>
      <c r="AB4" s="2"/>
      <c r="AC4" s="2"/>
      <c r="AD4" s="2"/>
    </row>
    <row r="5" spans="1:30" ht="12.75" customHeight="1">
      <c r="A5" s="200" t="s">
        <v>2115</v>
      </c>
      <c r="B5" s="170"/>
      <c r="C5" s="201" t="s">
        <v>2116</v>
      </c>
      <c r="D5" s="170"/>
      <c r="E5" s="170"/>
      <c r="F5" s="170"/>
      <c r="G5" s="2"/>
      <c r="H5" s="2"/>
      <c r="I5" s="2" t="s">
        <v>2117</v>
      </c>
      <c r="J5" s="137">
        <v>23.43</v>
      </c>
      <c r="K5" s="2"/>
      <c r="L5" s="2"/>
      <c r="M5" s="2"/>
      <c r="N5" s="2"/>
      <c r="O5" s="2"/>
      <c r="P5" s="2"/>
      <c r="Q5" s="2"/>
      <c r="R5" s="2"/>
      <c r="S5" s="2"/>
      <c r="T5" s="2"/>
      <c r="U5" s="2"/>
      <c r="V5" s="2"/>
      <c r="W5" s="2"/>
      <c r="X5" s="2"/>
      <c r="Y5" s="2"/>
      <c r="Z5" s="2"/>
      <c r="AA5" s="2"/>
      <c r="AB5" s="2"/>
      <c r="AC5" s="2"/>
      <c r="AD5" s="2"/>
    </row>
    <row r="6" spans="1:30" ht="12.75" customHeight="1">
      <c r="A6" s="202" t="s">
        <v>2118</v>
      </c>
      <c r="B6" s="170"/>
      <c r="C6" s="205" t="s">
        <v>2119</v>
      </c>
      <c r="D6" s="170"/>
      <c r="E6" s="170"/>
      <c r="F6" s="170"/>
      <c r="G6" s="2"/>
      <c r="H6" s="2"/>
      <c r="I6" s="2"/>
      <c r="J6" s="2"/>
      <c r="K6" s="2"/>
      <c r="L6" s="2"/>
      <c r="M6" s="2"/>
      <c r="N6" s="2"/>
      <c r="O6" s="2"/>
      <c r="P6" s="2"/>
      <c r="Q6" s="2"/>
      <c r="R6" s="2"/>
      <c r="S6" s="2"/>
      <c r="T6" s="2"/>
      <c r="U6" s="2"/>
      <c r="V6" s="2"/>
      <c r="W6" s="2"/>
      <c r="X6" s="2"/>
      <c r="Y6" s="2"/>
      <c r="Z6" s="2"/>
      <c r="AA6" s="2"/>
      <c r="AB6" s="2"/>
      <c r="AC6" s="2"/>
      <c r="AD6" s="2"/>
    </row>
    <row r="7" spans="1:30" ht="12.75" customHeight="1">
      <c r="A7" s="202" t="s">
        <v>2120</v>
      </c>
      <c r="B7" s="170"/>
      <c r="C7" s="205" t="s">
        <v>2121</v>
      </c>
      <c r="D7" s="170"/>
      <c r="E7" s="170"/>
      <c r="F7" s="170"/>
      <c r="G7" s="2"/>
      <c r="H7" s="2"/>
      <c r="I7" s="41" t="s">
        <v>2122</v>
      </c>
      <c r="J7" s="2"/>
      <c r="K7" s="2"/>
      <c r="L7" s="2"/>
      <c r="M7" s="2"/>
      <c r="N7" s="2"/>
      <c r="O7" s="2"/>
      <c r="P7" s="2"/>
      <c r="Q7" s="2"/>
      <c r="R7" s="2"/>
      <c r="S7" s="2"/>
      <c r="T7" s="2"/>
      <c r="U7" s="2"/>
      <c r="V7" s="2"/>
      <c r="W7" s="2"/>
      <c r="X7" s="2"/>
      <c r="Y7" s="2"/>
      <c r="Z7" s="2"/>
      <c r="AA7" s="2"/>
      <c r="AB7" s="2"/>
      <c r="AC7" s="2"/>
      <c r="AD7" s="2"/>
    </row>
    <row r="8" spans="1:30" ht="12.75" customHeight="1">
      <c r="A8" s="202" t="s">
        <v>2123</v>
      </c>
      <c r="B8" s="170"/>
      <c r="C8" s="205" t="s">
        <v>2124</v>
      </c>
      <c r="D8" s="170"/>
      <c r="E8" s="170"/>
      <c r="F8" s="170"/>
      <c r="G8" s="2"/>
      <c r="H8" s="2"/>
      <c r="I8" s="2"/>
      <c r="J8" s="41" t="s">
        <v>2125</v>
      </c>
      <c r="K8" s="41" t="s">
        <v>2126</v>
      </c>
      <c r="L8" s="41" t="s">
        <v>2127</v>
      </c>
      <c r="M8" s="41" t="s">
        <v>2128</v>
      </c>
      <c r="N8" s="41"/>
      <c r="O8" s="41" t="s">
        <v>2129</v>
      </c>
      <c r="P8" s="2"/>
      <c r="Q8" s="2"/>
      <c r="R8" s="2"/>
      <c r="S8" s="2"/>
      <c r="T8" s="2"/>
      <c r="U8" s="2"/>
      <c r="V8" s="2"/>
      <c r="W8" s="2"/>
      <c r="X8" s="2"/>
      <c r="Y8" s="2"/>
      <c r="Z8" s="2"/>
      <c r="AA8" s="2"/>
      <c r="AB8" s="2"/>
      <c r="AC8" s="2"/>
      <c r="AD8" s="2"/>
    </row>
    <row r="9" spans="1:30" ht="13.5" customHeight="1">
      <c r="A9" s="196" t="s">
        <v>2130</v>
      </c>
      <c r="B9" s="170"/>
      <c r="C9" s="204" t="s">
        <v>2131</v>
      </c>
      <c r="D9" s="170"/>
      <c r="E9" s="170"/>
      <c r="F9" s="170"/>
      <c r="G9" s="2"/>
      <c r="H9" s="2"/>
      <c r="I9" s="2"/>
      <c r="J9" s="2"/>
      <c r="K9" s="2"/>
      <c r="L9" s="2"/>
      <c r="M9" s="2"/>
      <c r="N9" s="2"/>
      <c r="O9" s="2"/>
      <c r="P9" s="2"/>
      <c r="Q9" s="2"/>
      <c r="R9" s="2"/>
      <c r="S9" s="2"/>
      <c r="T9" s="2"/>
      <c r="U9" s="2"/>
      <c r="V9" s="2"/>
      <c r="W9" s="2"/>
      <c r="X9" s="2"/>
      <c r="Y9" s="2"/>
      <c r="Z9" s="2"/>
      <c r="AA9" s="2"/>
      <c r="AB9" s="2"/>
      <c r="AC9" s="2"/>
      <c r="AD9" s="2"/>
    </row>
    <row r="10" spans="1:30" ht="13.5" customHeight="1">
      <c r="A10" s="40"/>
      <c r="B10" s="2"/>
      <c r="C10" s="2"/>
      <c r="D10" s="2"/>
      <c r="E10" s="2"/>
      <c r="F10" s="2"/>
      <c r="G10" s="2"/>
      <c r="H10" s="2"/>
      <c r="I10" s="2"/>
      <c r="J10" s="2"/>
      <c r="K10" s="2"/>
      <c r="L10" s="2"/>
      <c r="M10" s="2"/>
      <c r="N10" s="2"/>
      <c r="O10" s="2"/>
      <c r="P10" s="2"/>
      <c r="Q10" s="2"/>
      <c r="R10" s="2"/>
      <c r="S10" s="2"/>
      <c r="T10" s="2"/>
      <c r="U10" s="43"/>
      <c r="V10" s="43"/>
      <c r="W10" s="43"/>
      <c r="X10" s="43"/>
      <c r="Y10" s="43"/>
      <c r="Z10" s="43"/>
      <c r="AA10" s="43"/>
      <c r="AB10" s="43"/>
      <c r="AC10" s="43"/>
      <c r="AD10" s="43"/>
    </row>
    <row r="11" spans="1:30" ht="13.5" customHeight="1">
      <c r="A11" s="44"/>
      <c r="B11" s="45"/>
      <c r="C11" s="45"/>
      <c r="D11" s="45"/>
      <c r="E11" s="46" t="s">
        <v>2132</v>
      </c>
      <c r="F11" s="45"/>
      <c r="G11" s="45"/>
      <c r="H11" s="45"/>
      <c r="I11" s="47"/>
      <c r="J11" s="48"/>
      <c r="K11" s="49"/>
      <c r="L11" s="49"/>
      <c r="M11" s="49"/>
      <c r="N11" s="49"/>
      <c r="O11" s="49"/>
      <c r="P11" s="49"/>
      <c r="Q11" s="49"/>
      <c r="R11" s="49"/>
      <c r="S11" s="49"/>
      <c r="T11" s="50"/>
      <c r="U11" s="43"/>
      <c r="V11" s="43"/>
      <c r="W11" s="43"/>
      <c r="X11" s="43"/>
      <c r="Y11" s="43"/>
      <c r="Z11" s="43"/>
      <c r="AA11" s="43"/>
      <c r="AB11" s="43"/>
      <c r="AC11" s="43"/>
      <c r="AD11" s="43"/>
    </row>
    <row r="12" spans="1:30" ht="13.5" customHeight="1">
      <c r="A12" s="51" t="s">
        <v>2133</v>
      </c>
      <c r="B12" s="52" t="s">
        <v>2134</v>
      </c>
      <c r="C12" s="52" t="s">
        <v>2135</v>
      </c>
      <c r="D12" s="52" t="s">
        <v>2136</v>
      </c>
      <c r="E12" s="52" t="s">
        <v>2137</v>
      </c>
      <c r="F12" s="52" t="s">
        <v>2138</v>
      </c>
      <c r="G12" s="52" t="s">
        <v>2139</v>
      </c>
      <c r="H12" s="52" t="s">
        <v>2140</v>
      </c>
      <c r="I12" s="53" t="s">
        <v>2141</v>
      </c>
      <c r="J12" s="51" t="s">
        <v>2142</v>
      </c>
      <c r="K12" s="52" t="s">
        <v>2143</v>
      </c>
      <c r="L12" s="52" t="s">
        <v>2144</v>
      </c>
      <c r="M12" s="52" t="s">
        <v>2145</v>
      </c>
      <c r="N12" s="52" t="s">
        <v>2146</v>
      </c>
      <c r="O12" s="52" t="s">
        <v>2147</v>
      </c>
      <c r="P12" s="52" t="s">
        <v>2148</v>
      </c>
      <c r="Q12" s="52" t="s">
        <v>2149</v>
      </c>
      <c r="R12" s="52" t="s">
        <v>2150</v>
      </c>
      <c r="S12" s="52" t="s">
        <v>2151</v>
      </c>
      <c r="T12" s="54" t="s">
        <v>2152</v>
      </c>
      <c r="U12" s="55"/>
      <c r="V12" s="55"/>
      <c r="W12" s="55"/>
      <c r="X12" s="55"/>
      <c r="Y12" s="55"/>
      <c r="Z12" s="55"/>
      <c r="AA12" s="55"/>
      <c r="AB12" s="55"/>
      <c r="AC12" s="55"/>
      <c r="AD12" s="55"/>
    </row>
    <row r="13" spans="1:30" ht="12.75" customHeight="1">
      <c r="A13" s="56">
        <f t="shared" ref="A13:A37" si="0">RANK(T13,$T$13:$T$37,0)</f>
        <v>1</v>
      </c>
      <c r="B13" s="57">
        <v>89</v>
      </c>
      <c r="C13" s="57" t="s">
        <v>2153</v>
      </c>
      <c r="D13" s="57" t="s">
        <v>2154</v>
      </c>
      <c r="E13" s="57" t="s">
        <v>2155</v>
      </c>
      <c r="F13" s="57" t="s">
        <v>2156</v>
      </c>
      <c r="G13" s="58"/>
      <c r="H13" s="59">
        <v>37126</v>
      </c>
      <c r="I13" s="60" t="s">
        <v>2157</v>
      </c>
      <c r="J13" s="61">
        <v>3.1</v>
      </c>
      <c r="K13" s="62">
        <v>3.3</v>
      </c>
      <c r="L13" s="62">
        <v>3.1</v>
      </c>
      <c r="M13" s="63">
        <v>0.9</v>
      </c>
      <c r="N13" s="63">
        <v>1.7</v>
      </c>
      <c r="O13" s="64">
        <v>0.8</v>
      </c>
      <c r="P13" s="64">
        <v>1.6</v>
      </c>
      <c r="Q13" s="64" t="s">
        <v>2158</v>
      </c>
      <c r="R13" s="64" t="s">
        <v>2159</v>
      </c>
      <c r="S13" s="62">
        <v>20.399999999999999</v>
      </c>
      <c r="T13" s="58">
        <f>(J13+K13+L13)+IF((VLOOKUP(Q13,MogulsDD!$A$1:$C$2000,3,FALSE)*(M13+O13)/2)&gt;3.75,3.75,VLOOKUP(Q13,MogulsDD!$A$1:$C$2000,3,FALSE)*(M13+O13)/2)+IF((VLOOKUP(R13,MogulsDD!$A$1:$C$2000,3,FALSE)*(N13+P13)/2)&gt;3.75,3.75,VLOOKUP(R13,MogulsDD!$A$1:$C$2000,3,FALSE)*(N13+P13)/2)+IF((18-12*S13/$J$5)&gt;7.5,7.5,IF((18-12*S13/$J$5)&lt;0,0,(18-12*S13/$J$5)))</f>
        <v>18.458999999999996</v>
      </c>
      <c r="U13" s="43"/>
      <c r="V13" s="43"/>
      <c r="W13" s="43"/>
      <c r="X13" s="43"/>
      <c r="Y13" s="43"/>
      <c r="Z13" s="43"/>
      <c r="AA13" s="43"/>
      <c r="AB13" s="43"/>
      <c r="AC13" s="43"/>
      <c r="AD13" s="43"/>
    </row>
    <row r="14" spans="1:30" ht="12.75" customHeight="1">
      <c r="A14" s="56">
        <f t="shared" si="0"/>
        <v>2</v>
      </c>
      <c r="B14" s="57">
        <v>82</v>
      </c>
      <c r="C14" s="58" t="s">
        <v>2160</v>
      </c>
      <c r="D14" s="58" t="s">
        <v>2161</v>
      </c>
      <c r="E14" s="58" t="s">
        <v>2162</v>
      </c>
      <c r="F14" s="57">
        <v>19531</v>
      </c>
      <c r="G14" s="58"/>
      <c r="H14" s="58" t="s">
        <v>2163</v>
      </c>
      <c r="I14" s="60" t="s">
        <v>2164</v>
      </c>
      <c r="J14" s="65">
        <v>2.9</v>
      </c>
      <c r="K14" s="66">
        <v>2.8</v>
      </c>
      <c r="L14" s="66">
        <v>2.7</v>
      </c>
      <c r="M14" s="67">
        <v>2</v>
      </c>
      <c r="N14" s="67">
        <v>0.4</v>
      </c>
      <c r="O14" s="64">
        <v>2</v>
      </c>
      <c r="P14" s="64">
        <v>0.5</v>
      </c>
      <c r="Q14" s="64" t="s">
        <v>2165</v>
      </c>
      <c r="R14" s="64" t="s">
        <v>2166</v>
      </c>
      <c r="S14" s="62">
        <v>19.809999999999999</v>
      </c>
      <c r="T14" s="58">
        <f>(J14+K14+L14)+IF((VLOOKUP(Q14,MogulsDD!$A$1:$C$2000,3,FALSE)*(M14+O14)/2)&gt;3.75,3.75,VLOOKUP(Q14,MogulsDD!$A$1:$C$2000,3,FALSE)*(M14+O14)/2)+IF((VLOOKUP(R14,MogulsDD!$A$1:$C$2000,3,FALSE)*(N14+P14)/2)&gt;3.75,3.75,VLOOKUP(R14,MogulsDD!$A$1:$C$2000,3,FALSE)*(N14+P14)/2)+IF((18-12*S14/$J$5)&gt;7.5,7.5,IF((18-12*S14/$J$5)&lt;0,0,(18-12*S14/$J$5)))</f>
        <v>17.3765</v>
      </c>
      <c r="U14" s="43"/>
      <c r="V14" s="43"/>
      <c r="W14" s="43"/>
      <c r="X14" s="43"/>
      <c r="Y14" s="43"/>
      <c r="Z14" s="43"/>
      <c r="AA14" s="43"/>
      <c r="AB14" s="43"/>
      <c r="AC14" s="43"/>
      <c r="AD14" s="43"/>
    </row>
    <row r="15" spans="1:30" ht="12.75" customHeight="1">
      <c r="A15" s="56">
        <f t="shared" si="0"/>
        <v>3</v>
      </c>
      <c r="B15" s="57">
        <v>80</v>
      </c>
      <c r="C15" s="58" t="s">
        <v>2167</v>
      </c>
      <c r="D15" s="58" t="s">
        <v>2168</v>
      </c>
      <c r="E15" s="58" t="s">
        <v>2169</v>
      </c>
      <c r="F15" s="58"/>
      <c r="G15" s="58"/>
      <c r="H15" s="58" t="s">
        <v>2170</v>
      </c>
      <c r="I15" s="60" t="s">
        <v>2171</v>
      </c>
      <c r="J15" s="65">
        <v>2.8</v>
      </c>
      <c r="K15" s="66">
        <v>3</v>
      </c>
      <c r="L15" s="66">
        <v>3</v>
      </c>
      <c r="M15" s="67">
        <v>1.3</v>
      </c>
      <c r="N15" s="67">
        <v>0.6</v>
      </c>
      <c r="O15" s="64">
        <v>1.2</v>
      </c>
      <c r="P15" s="64">
        <v>0.6</v>
      </c>
      <c r="Q15" s="64" t="s">
        <v>2172</v>
      </c>
      <c r="R15" s="64" t="s">
        <v>2173</v>
      </c>
      <c r="S15" s="62">
        <v>22.16</v>
      </c>
      <c r="T15" s="58">
        <f>(J15+K15+L15)+IF((VLOOKUP(Q15,MogulsDD!$A$1:$C$2000,3,FALSE)*(M15+O15)/2)&gt;3.75,3.75,VLOOKUP(Q15,MogulsDD!$A$1:$C$2000,3,FALSE)*(M15+O15)/2)+IF((VLOOKUP(R15,MogulsDD!$A$1:$C$2000,3,FALSE)*(N15+P15)/2)&gt;3.75,3.75,VLOOKUP(R15,MogulsDD!$A$1:$C$2000,3,FALSE)*(N15+P15)/2)+IF((18-12*S15/$J$5)&gt;7.5,7.5,IF((18-12*S15/$J$5)&lt;0,0,(18-12*S15/$J$5)))</f>
        <v>17.06294814340589</v>
      </c>
      <c r="U15" s="43"/>
      <c r="V15" s="43"/>
      <c r="W15" s="43"/>
      <c r="X15" s="43"/>
      <c r="Y15" s="43"/>
      <c r="Z15" s="43"/>
      <c r="AA15" s="43"/>
      <c r="AB15" s="43"/>
      <c r="AC15" s="43"/>
      <c r="AD15" s="43"/>
    </row>
    <row r="16" spans="1:30" ht="12.75" customHeight="1">
      <c r="A16" s="56">
        <f t="shared" si="0"/>
        <v>4</v>
      </c>
      <c r="B16" s="57">
        <v>85</v>
      </c>
      <c r="C16" s="58" t="s">
        <v>2174</v>
      </c>
      <c r="D16" s="58" t="s">
        <v>2175</v>
      </c>
      <c r="E16" s="58" t="s">
        <v>2176</v>
      </c>
      <c r="F16" s="57">
        <v>21603</v>
      </c>
      <c r="G16" s="58"/>
      <c r="H16" s="58" t="s">
        <v>2177</v>
      </c>
      <c r="I16" s="60" t="s">
        <v>2178</v>
      </c>
      <c r="J16" s="65">
        <v>3</v>
      </c>
      <c r="K16" s="66">
        <v>2.8</v>
      </c>
      <c r="L16" s="66">
        <v>3</v>
      </c>
      <c r="M16" s="67">
        <v>1.4</v>
      </c>
      <c r="N16" s="67">
        <v>0.9</v>
      </c>
      <c r="O16" s="64">
        <v>1.2</v>
      </c>
      <c r="P16" s="64">
        <v>0.8</v>
      </c>
      <c r="Q16" s="64" t="s">
        <v>2179</v>
      </c>
      <c r="R16" s="64" t="s">
        <v>2180</v>
      </c>
      <c r="S16" s="62">
        <v>22.13</v>
      </c>
      <c r="T16" s="58">
        <f>(J16+K16+L16)+IF((VLOOKUP(Q16,MogulsDD!$A$1:$C$2000,3,FALSE)*(M16+O16)/2)&gt;3.75,3.75,VLOOKUP(Q16,MogulsDD!$A$1:$C$2000,3,FALSE)*(M16+O16)/2)+IF((VLOOKUP(R16,MogulsDD!$A$1:$C$2000,3,FALSE)*(N16+P16)/2)&gt;3.75,3.75,VLOOKUP(R16,MogulsDD!$A$1:$C$2000,3,FALSE)*(N16+P16)/2)+IF((18-12*S16/$J$5)&gt;7.5,7.5,IF((18-12*S16/$J$5)&lt;0,0,(18-12*S16/$J$5)))</f>
        <v>16.743313060179254</v>
      </c>
      <c r="U16" s="43"/>
      <c r="V16" s="43"/>
      <c r="W16" s="43"/>
      <c r="X16" s="43"/>
      <c r="Y16" s="43"/>
      <c r="Z16" s="43"/>
      <c r="AA16" s="43"/>
      <c r="AB16" s="43"/>
      <c r="AC16" s="43"/>
      <c r="AD16" s="43"/>
    </row>
    <row r="17" spans="1:30" ht="12.75" customHeight="1">
      <c r="A17" s="56">
        <f t="shared" si="0"/>
        <v>5</v>
      </c>
      <c r="B17" s="57">
        <v>81</v>
      </c>
      <c r="C17" s="58" t="s">
        <v>2181</v>
      </c>
      <c r="D17" s="58" t="s">
        <v>2182</v>
      </c>
      <c r="E17" s="58" t="s">
        <v>2183</v>
      </c>
      <c r="F17" s="58" t="s">
        <v>2184</v>
      </c>
      <c r="G17" s="58"/>
      <c r="H17" s="58" t="s">
        <v>2185</v>
      </c>
      <c r="I17" s="60" t="s">
        <v>2186</v>
      </c>
      <c r="J17" s="65">
        <v>2.5</v>
      </c>
      <c r="K17" s="66">
        <v>2.6</v>
      </c>
      <c r="L17" s="66">
        <v>2.4</v>
      </c>
      <c r="M17" s="67">
        <v>0.8</v>
      </c>
      <c r="N17" s="67">
        <v>0.6</v>
      </c>
      <c r="O17" s="64">
        <v>1</v>
      </c>
      <c r="P17" s="64">
        <v>0.8</v>
      </c>
      <c r="Q17" s="64" t="s">
        <v>2187</v>
      </c>
      <c r="R17" s="64" t="s">
        <v>2188</v>
      </c>
      <c r="S17" s="62">
        <v>21.99</v>
      </c>
      <c r="T17" s="58">
        <f>(J17+K17+L17)+IF((VLOOKUP(Q17,MogulsDD!$A$1:$C$2000,3,FALSE)*(M17+O17)/2)&gt;3.75,3.75,VLOOKUP(Q17,MogulsDD!$A$1:$C$2000,3,FALSE)*(M17+O17)/2)+IF((VLOOKUP(R17,MogulsDD!$A$1:$C$2000,3,FALSE)*(N17+P17)/2)&gt;3.75,3.75,VLOOKUP(R17,MogulsDD!$A$1:$C$2000,3,FALSE)*(N17+P17)/2)+IF((18-12*S17/$J$5)&gt;7.5,7.5,IF((18-12*S17/$J$5)&lt;0,0,(18-12*S17/$J$5)))</f>
        <v>15.185516005121638</v>
      </c>
      <c r="U17" s="43"/>
      <c r="V17" s="43"/>
      <c r="W17" s="43"/>
      <c r="X17" s="43"/>
      <c r="Y17" s="43"/>
      <c r="Z17" s="43"/>
      <c r="AA17" s="43"/>
      <c r="AB17" s="43"/>
      <c r="AC17" s="43"/>
      <c r="AD17" s="43"/>
    </row>
    <row r="18" spans="1:30" ht="13.5" customHeight="1">
      <c r="A18" s="56">
        <f t="shared" si="0"/>
        <v>7</v>
      </c>
      <c r="B18" s="68">
        <v>84</v>
      </c>
      <c r="C18" s="69" t="s">
        <v>2189</v>
      </c>
      <c r="D18" s="69" t="s">
        <v>2190</v>
      </c>
      <c r="E18" s="69" t="s">
        <v>2191</v>
      </c>
      <c r="F18" s="69" t="s">
        <v>2192</v>
      </c>
      <c r="G18" s="69"/>
      <c r="H18" s="69" t="s">
        <v>2193</v>
      </c>
      <c r="I18" s="70" t="s">
        <v>2194</v>
      </c>
      <c r="J18" s="71">
        <v>0.7</v>
      </c>
      <c r="K18" s="72">
        <v>1</v>
      </c>
      <c r="L18" s="72">
        <v>1.1000000000000001</v>
      </c>
      <c r="M18" s="73">
        <v>0.7</v>
      </c>
      <c r="N18" s="73">
        <v>0.1</v>
      </c>
      <c r="O18" s="74">
        <v>0.4</v>
      </c>
      <c r="P18" s="74">
        <v>0.1</v>
      </c>
      <c r="Q18" s="64" t="s">
        <v>2195</v>
      </c>
      <c r="R18" s="64" t="s">
        <v>2196</v>
      </c>
      <c r="S18" s="62">
        <v>32.549999999999997</v>
      </c>
      <c r="T18" s="58">
        <f>(J18+K18+L18)+IF((VLOOKUP(Q18,MogulsDD!$A$1:$C$2000,3,FALSE)*(M18+O18)/2)&gt;3.75,3.75,VLOOKUP(Q18,MogulsDD!$A$1:$C$2000,3,FALSE)*(M18+O18)/2)+IF((VLOOKUP(R18,MogulsDD!$A$1:$C$2000,3,FALSE)*(N18+P18)/2)&gt;3.75,3.75,VLOOKUP(R18,MogulsDD!$A$1:$C$2000,3,FALSE)*(N18+P18)/2)+IF((18-12*S18/$J$5)&gt;7.5,7.5,IF((18-12*S18/$J$5)&lt;0,0,(18-12*S18/$J$5)))</f>
        <v>4.5145653008962885</v>
      </c>
      <c r="U18" s="43"/>
      <c r="V18" s="43"/>
      <c r="W18" s="43"/>
      <c r="X18" s="43"/>
      <c r="Y18" s="43"/>
      <c r="Z18" s="43"/>
      <c r="AA18" s="43"/>
      <c r="AB18" s="43"/>
      <c r="AC18" s="43"/>
      <c r="AD18" s="43"/>
    </row>
    <row r="19" spans="1:30" ht="12.75" customHeight="1">
      <c r="A19" s="56">
        <f t="shared" si="0"/>
        <v>8</v>
      </c>
      <c r="B19" s="57">
        <v>83</v>
      </c>
      <c r="C19" s="58" t="s">
        <v>2197</v>
      </c>
      <c r="D19" s="58" t="s">
        <v>2198</v>
      </c>
      <c r="E19" s="58" t="s">
        <v>2199</v>
      </c>
      <c r="F19" s="58" t="s">
        <v>2200</v>
      </c>
      <c r="G19" s="58"/>
      <c r="H19" s="58" t="s">
        <v>2201</v>
      </c>
      <c r="I19" s="60" t="s">
        <v>2202</v>
      </c>
      <c r="J19" s="61"/>
      <c r="K19" s="62"/>
      <c r="L19" s="62"/>
      <c r="M19" s="63"/>
      <c r="N19" s="63"/>
      <c r="O19" s="64"/>
      <c r="P19" s="64"/>
      <c r="Q19" s="64" t="s">
        <v>2203</v>
      </c>
      <c r="R19" s="64" t="s">
        <v>2204</v>
      </c>
      <c r="S19" s="62">
        <v>9999</v>
      </c>
      <c r="T19" s="58">
        <f>(J19+K19+L19)+IF((VLOOKUP(Q19,MogulsDD!$A$1:$C$2000,3,FALSE)*(M19+O19)/2)&gt;3.75,3.75,VLOOKUP(Q19,MogulsDD!$A$1:$C$2000,3,FALSE)*(M19+O19)/2)*+IF((VLOOKUP(R19,MogulsDD!$A$1:$C$2000,3,FALSE)*(N19+P19)/2)&gt;3.75,3.75,VLOOKUP(R19,MogulsDD!$A$1:$C$2000,3,FALSE)*(N19+P19)/2)+IF((18-12*S19/$J$5)&gt;7.5,7.5,IF((18-12*S19/$J$5)&lt;0,0,(18-12*S19/$J$5)))</f>
        <v>0</v>
      </c>
      <c r="U19" s="43"/>
      <c r="V19" s="43"/>
      <c r="W19" s="43"/>
      <c r="X19" s="43"/>
      <c r="Y19" s="43"/>
      <c r="Z19" s="43"/>
      <c r="AA19" s="43"/>
      <c r="AB19" s="43"/>
      <c r="AC19" s="43"/>
      <c r="AD19" s="43"/>
    </row>
    <row r="20" spans="1:30" ht="12.75" customHeight="1">
      <c r="A20" s="56">
        <f t="shared" si="0"/>
        <v>8</v>
      </c>
      <c r="B20" s="57">
        <v>86</v>
      </c>
      <c r="C20" s="58" t="s">
        <v>2205</v>
      </c>
      <c r="D20" s="57" t="s">
        <v>2206</v>
      </c>
      <c r="E20" s="57" t="s">
        <v>2207</v>
      </c>
      <c r="F20" s="58" t="s">
        <v>2208</v>
      </c>
      <c r="G20" s="58"/>
      <c r="H20" s="58" t="s">
        <v>2209</v>
      </c>
      <c r="I20" s="79" t="s">
        <v>2210</v>
      </c>
      <c r="J20" s="80"/>
      <c r="K20" s="81"/>
      <c r="L20" s="81"/>
      <c r="M20" s="82"/>
      <c r="N20" s="82"/>
      <c r="O20" s="78"/>
      <c r="P20" s="78"/>
      <c r="Q20" s="78" t="s">
        <v>2211</v>
      </c>
      <c r="R20" s="78" t="s">
        <v>2212</v>
      </c>
      <c r="S20" s="62">
        <v>9999</v>
      </c>
      <c r="T20" s="58">
        <f>(J20+K20+L20)+IF((VLOOKUP(Q20,MogulsDD!$A$1:$C$2000,3,FALSE)*(M20+O20)/2)&gt;3.75,3.75,VLOOKUP(Q20,MogulsDD!$A$1:$C$2000,3,FALSE)*(M20+O20)/2)+IF((VLOOKUP(R20,MogulsDD!$A$1:$C$2000,3,FALSE)*(N20+P20)/2)&gt;3.75,3.75,VLOOKUP(R20,MogulsDD!$A$1:$C$2000,3,FALSE)*(N20+P20)/2)+IF((18-12*S20/$J$5)&gt;7.5,7.5,IF((18-12*S20/$J$5)&lt;0,0,(18-12*S20/$J$5)))</f>
        <v>0</v>
      </c>
      <c r="U20" s="43"/>
      <c r="V20" s="43"/>
      <c r="W20" s="43"/>
      <c r="X20" s="43"/>
      <c r="Y20" s="43"/>
      <c r="Z20" s="43"/>
      <c r="AA20" s="43"/>
      <c r="AB20" s="43"/>
      <c r="AC20" s="43"/>
      <c r="AD20" s="43"/>
    </row>
    <row r="21" spans="1:30" ht="12.75" customHeight="1">
      <c r="A21" s="56">
        <f t="shared" si="0"/>
        <v>8</v>
      </c>
      <c r="B21" s="57">
        <v>87</v>
      </c>
      <c r="C21" s="58" t="s">
        <v>2213</v>
      </c>
      <c r="D21" s="57" t="s">
        <v>2214</v>
      </c>
      <c r="E21" s="57" t="s">
        <v>2215</v>
      </c>
      <c r="F21" s="58" t="s">
        <v>2216</v>
      </c>
      <c r="G21" s="58"/>
      <c r="H21" s="58" t="s">
        <v>2217</v>
      </c>
      <c r="I21" s="60" t="s">
        <v>2218</v>
      </c>
      <c r="J21" s="80"/>
      <c r="K21" s="81"/>
      <c r="L21" s="81"/>
      <c r="M21" s="82"/>
      <c r="N21" s="82"/>
      <c r="O21" s="78"/>
      <c r="P21" s="78"/>
      <c r="Q21" s="78" t="s">
        <v>2219</v>
      </c>
      <c r="R21" s="78" t="s">
        <v>2220</v>
      </c>
      <c r="S21" s="62">
        <v>9999</v>
      </c>
      <c r="T21" s="58">
        <f>(J21+K21+L21)+IF((VLOOKUP(Q21,MogulsDD!$A$1:$C$2000,3,FALSE)*(M21+O21)/2)&gt;3.75,3.75,VLOOKUP(Q21,MogulsDD!$A$1:$C$2000,3,FALSE)*(M21+O21)/2)+IF((VLOOKUP(R21,MogulsDD!$A$1:$C$2000,3,FALSE)*(N21+P21)/2)&gt;3.75,3.75,VLOOKUP(R21,MogulsDD!$A$1:$C$2000,3,FALSE)*(N21+P21)/2)+IF((18-12*S21/$J$5)&gt;7.5,7.5,IF((18-12*S21/$J$5)&lt;0,0,(18-12*S21/$J$5)))</f>
        <v>0</v>
      </c>
      <c r="U21" s="43"/>
      <c r="V21" s="43"/>
      <c r="W21" s="43"/>
      <c r="X21" s="43"/>
      <c r="Y21" s="43"/>
      <c r="Z21" s="43"/>
      <c r="AA21" s="43"/>
      <c r="AB21" s="43"/>
      <c r="AC21" s="43"/>
      <c r="AD21" s="43"/>
    </row>
    <row r="22" spans="1:30" ht="12.75" customHeight="1">
      <c r="A22" s="56">
        <f t="shared" si="0"/>
        <v>8</v>
      </c>
      <c r="B22" s="57">
        <v>88</v>
      </c>
      <c r="C22" s="58" t="s">
        <v>2221</v>
      </c>
      <c r="D22" s="57" t="s">
        <v>2222</v>
      </c>
      <c r="E22" s="57" t="s">
        <v>2223</v>
      </c>
      <c r="F22" s="58" t="s">
        <v>2224</v>
      </c>
      <c r="G22" s="58"/>
      <c r="H22" s="58" t="s">
        <v>2225</v>
      </c>
      <c r="I22" s="60" t="s">
        <v>2226</v>
      </c>
      <c r="J22" s="80"/>
      <c r="K22" s="81"/>
      <c r="L22" s="81"/>
      <c r="M22" s="82"/>
      <c r="N22" s="82"/>
      <c r="O22" s="78"/>
      <c r="P22" s="78"/>
      <c r="Q22" s="78" t="s">
        <v>2227</v>
      </c>
      <c r="R22" s="78" t="s">
        <v>2228</v>
      </c>
      <c r="S22" s="62">
        <v>9999</v>
      </c>
      <c r="T22" s="58">
        <f>(J22+K22+L22)+IF((VLOOKUP(Q22,MogulsDD!$A$1:$C$2000,3,FALSE)*(M22+O22)/2)&gt;3.75,3.75,VLOOKUP(Q22,MogulsDD!$A$1:$C$2000,3,FALSE)*(M22+O22)/2)+IF((VLOOKUP(R22,MogulsDD!$A$1:$C$2000,3,FALSE)*(N22+P22)/2)&gt;3.75,3.75,VLOOKUP(R22,MogulsDD!$A$1:$C$2000,3,FALSE)*(N22+P22)/2)+IF((18-12*S22/$J$5)&gt;7.5,7.5,IF((18-12*S22/$J$5)&lt;0,0,(18-12*S22/$J$5)))</f>
        <v>0</v>
      </c>
      <c r="U22" s="43"/>
      <c r="V22" s="43"/>
      <c r="W22" s="43"/>
      <c r="X22" s="43"/>
      <c r="Y22" s="43"/>
      <c r="Z22" s="43"/>
      <c r="AA22" s="43"/>
      <c r="AB22" s="43"/>
      <c r="AC22" s="43"/>
      <c r="AD22" s="43"/>
    </row>
    <row r="23" spans="1:30" ht="12.75" customHeight="1">
      <c r="A23" s="56">
        <f t="shared" si="0"/>
        <v>8</v>
      </c>
      <c r="B23" s="58"/>
      <c r="C23" s="58"/>
      <c r="D23" s="58"/>
      <c r="E23" s="58"/>
      <c r="F23" s="58"/>
      <c r="G23" s="58"/>
      <c r="H23" s="58"/>
      <c r="I23" s="60"/>
      <c r="J23" s="80"/>
      <c r="K23" s="81"/>
      <c r="L23" s="81"/>
      <c r="M23" s="82"/>
      <c r="N23" s="82"/>
      <c r="O23" s="78"/>
      <c r="P23" s="78"/>
      <c r="Q23" s="78" t="s">
        <v>2229</v>
      </c>
      <c r="R23" s="78" t="s">
        <v>2230</v>
      </c>
      <c r="S23" s="62">
        <v>9999</v>
      </c>
      <c r="T23" s="58">
        <f>(J23+K23+L23)+IF((VLOOKUP(Q23,MogulsDD!$A$1:$C$2000,3,FALSE)*(M23+O23)/2)&gt;3.75,3.75,VLOOKUP(Q23,MogulsDD!$A$1:$C$2000,3,FALSE)*(M23+O23)/2)+IF((VLOOKUP(R23,MogulsDD!$A$1:$C$2000,3,FALSE)*(N23+P23)/2)&gt;3.75,3.75,VLOOKUP(R23,MogulsDD!$A$1:$C$2000,3,FALSE)*(N23+P23)/2)+IF((18-12*S23/$J$5)&gt;7.5,7.5,IF((18-12*S23/$J$5)&lt;0,0,(18-12*S23/$J$5)))</f>
        <v>0</v>
      </c>
      <c r="U23" s="43"/>
      <c r="V23" s="43"/>
      <c r="W23" s="43"/>
      <c r="X23" s="43"/>
      <c r="Y23" s="43"/>
      <c r="Z23" s="43"/>
      <c r="AA23" s="43"/>
      <c r="AB23" s="43"/>
      <c r="AC23" s="43"/>
      <c r="AD23" s="43"/>
    </row>
    <row r="24" spans="1:30" ht="12.75" customHeight="1">
      <c r="A24" s="56">
        <f t="shared" si="0"/>
        <v>6</v>
      </c>
      <c r="B24" s="83">
        <v>106</v>
      </c>
      <c r="C24" s="84"/>
      <c r="D24" s="83" t="s">
        <v>2231</v>
      </c>
      <c r="E24" s="83" t="s">
        <v>2232</v>
      </c>
      <c r="F24" s="83" t="s">
        <v>2233</v>
      </c>
      <c r="G24" s="84"/>
      <c r="H24" s="84"/>
      <c r="I24" s="85" t="s">
        <v>2234</v>
      </c>
      <c r="J24" s="65">
        <v>2.1</v>
      </c>
      <c r="K24" s="66">
        <v>2.4</v>
      </c>
      <c r="L24" s="66">
        <v>2.4</v>
      </c>
      <c r="M24" s="67">
        <v>0.1</v>
      </c>
      <c r="N24" s="67">
        <v>0.2</v>
      </c>
      <c r="O24" s="64">
        <v>0.1</v>
      </c>
      <c r="P24" s="64">
        <v>0.1</v>
      </c>
      <c r="Q24" s="64" t="s">
        <v>2235</v>
      </c>
      <c r="R24" s="64" t="s">
        <v>2236</v>
      </c>
      <c r="S24" s="62">
        <v>29.03</v>
      </c>
      <c r="T24" s="58">
        <f>(J24+K24+L24)+IF((VLOOKUP(Q24,MogulsDD!$A$1:$C$2000,3,FALSE)*(M24+O24)/2)&gt;3.75,3.75,VLOOKUP(Q24,MogulsDD!$A$1:$C$2000,3,FALSE)*(M24+O24)/2)+IF((VLOOKUP(R24,MogulsDD!$A$1:$C$2000,3,FALSE)*(N24+P24)/2)&gt;3.75,3.75,VLOOKUP(R24,MogulsDD!$A$1:$C$2000,3,FALSE)*(N24+P24)/2)+IF((18-12*S24/$J$5)&gt;7.5,7.5,IF((18-12*S24/$J$5)&lt;0,0,(18-12*S24/$J$5)))</f>
        <v>10.156882202304738</v>
      </c>
      <c r="U24" s="43"/>
      <c r="V24" s="43"/>
      <c r="W24" s="43"/>
      <c r="X24" s="43"/>
      <c r="Y24" s="43"/>
      <c r="Z24" s="43"/>
      <c r="AA24" s="43"/>
      <c r="AB24" s="43"/>
      <c r="AC24" s="43"/>
      <c r="AD24" s="43"/>
    </row>
    <row r="25" spans="1:30" ht="12.75" customHeight="1">
      <c r="A25" s="56">
        <f t="shared" si="0"/>
        <v>8</v>
      </c>
      <c r="B25" s="110"/>
      <c r="C25" s="58"/>
      <c r="D25" s="58"/>
      <c r="E25" s="58"/>
      <c r="F25" s="58"/>
      <c r="G25" s="58"/>
      <c r="H25" s="58"/>
      <c r="I25" s="60"/>
      <c r="J25" s="80"/>
      <c r="K25" s="81"/>
      <c r="L25" s="81"/>
      <c r="M25" s="82"/>
      <c r="N25" s="82"/>
      <c r="O25" s="78"/>
      <c r="P25" s="78"/>
      <c r="Q25" s="78" t="s">
        <v>2237</v>
      </c>
      <c r="R25" s="78" t="s">
        <v>2238</v>
      </c>
      <c r="S25" s="62">
        <v>9999</v>
      </c>
      <c r="T25" s="58">
        <f>(J25+K25+L25)+IF((VLOOKUP(Q25,MogulsDD!$A$1:$C$2000,3,FALSE)*(M25+O25)/2)&gt;3.75,3.75,VLOOKUP(Q25,MogulsDD!$A$1:$C$2000,3,FALSE)*(M25+O25)/2)+IF((VLOOKUP(R25,MogulsDD!$A$1:$C$2000,3,FALSE)*(N25+P25)/2)&gt;3.75,3.75,VLOOKUP(R25,MogulsDD!$A$1:$C$2000,3,FALSE)*(N25+P25)/2)+IF((18-12*S25/$J$5)&gt;7.5,7.5,IF((18-12*S25/$J$5)&lt;0,0,(18-12*S25/$J$5)))</f>
        <v>0</v>
      </c>
      <c r="U25" s="43"/>
      <c r="V25" s="43"/>
      <c r="W25" s="43"/>
      <c r="X25" s="43"/>
      <c r="Y25" s="43"/>
      <c r="Z25" s="43"/>
      <c r="AA25" s="43"/>
      <c r="AB25" s="43"/>
      <c r="AC25" s="43"/>
      <c r="AD25" s="43"/>
    </row>
    <row r="26" spans="1:30" ht="12.75" hidden="1" customHeight="1">
      <c r="A26" s="56">
        <f t="shared" si="0"/>
        <v>8</v>
      </c>
      <c r="B26" s="110"/>
      <c r="C26" s="58"/>
      <c r="D26" s="58"/>
      <c r="E26" s="58"/>
      <c r="F26" s="58"/>
      <c r="G26" s="58"/>
      <c r="H26" s="58"/>
      <c r="I26" s="60"/>
      <c r="J26" s="80"/>
      <c r="K26" s="81"/>
      <c r="L26" s="81"/>
      <c r="M26" s="82"/>
      <c r="N26" s="82"/>
      <c r="O26" s="78"/>
      <c r="P26" s="78"/>
      <c r="Q26" s="78" t="s">
        <v>2239</v>
      </c>
      <c r="R26" s="78" t="s">
        <v>2240</v>
      </c>
      <c r="S26" s="62">
        <v>9999</v>
      </c>
      <c r="T26" s="58">
        <f>(J26+K26+L26)+IF((VLOOKUP(Q26,MogulsDD!$A$1:$C$2000,3,FALSE)*(M26+O26)/2)&gt;3.75,3.75,VLOOKUP(Q26,MogulsDD!$A$1:$C$2000,3,FALSE)*(M26+O26)/2)+IF((VLOOKUP(R26,MogulsDD!$A$1:$C$2000,3,FALSE)*(N26+P26)/2)&gt;3.75,3.75,VLOOKUP(R26,MogulsDD!$A$1:$C$2000,3,FALSE)*(N26+P26)/2)+IF((18-12*S26/$J$5)&gt;7.5,7.5,IF((18-12*S26/$J$5)&lt;0,0,(18-12*S26/$J$5)))</f>
        <v>0</v>
      </c>
      <c r="U26" s="43"/>
      <c r="V26" s="43"/>
      <c r="W26" s="43"/>
      <c r="X26" s="43"/>
      <c r="Y26" s="43"/>
      <c r="Z26" s="43"/>
      <c r="AA26" s="43"/>
      <c r="AB26" s="43"/>
      <c r="AC26" s="43"/>
      <c r="AD26" s="43"/>
    </row>
    <row r="27" spans="1:30" ht="12.75" hidden="1" customHeight="1">
      <c r="A27" s="56">
        <f t="shared" si="0"/>
        <v>8</v>
      </c>
      <c r="B27" s="110"/>
      <c r="C27" s="58"/>
      <c r="D27" s="58"/>
      <c r="E27" s="58"/>
      <c r="F27" s="58"/>
      <c r="G27" s="58"/>
      <c r="H27" s="58"/>
      <c r="I27" s="60"/>
      <c r="J27" s="80"/>
      <c r="K27" s="81"/>
      <c r="L27" s="81"/>
      <c r="M27" s="82"/>
      <c r="N27" s="82"/>
      <c r="O27" s="78"/>
      <c r="P27" s="78"/>
      <c r="Q27" s="78" t="s">
        <v>2241</v>
      </c>
      <c r="R27" s="78" t="s">
        <v>2242</v>
      </c>
      <c r="S27" s="62">
        <v>9999</v>
      </c>
      <c r="T27" s="58">
        <f>(J27+K27+L27)+IF((VLOOKUP(Q27,MogulsDD!$A$1:$C$2000,3,FALSE)*(M27+O27)/2)&gt;3.75,3.75,VLOOKUP(Q27,MogulsDD!$A$1:$C$2000,3,FALSE)*(M27+O27)/2)+IF((VLOOKUP(R27,MogulsDD!$A$1:$C$2000,3,FALSE)*(N27+P27)/2)&gt;3.75,3.75,VLOOKUP(R27,MogulsDD!$A$1:$C$2000,3,FALSE)*(N27+P27)/2)+IF((18-12*S27/$J$5)&gt;7.5,7.5,IF((18-12*S27/$J$5)&lt;0,0,(18-12*S27/$J$5)))</f>
        <v>0</v>
      </c>
      <c r="U27" s="43"/>
      <c r="V27" s="43"/>
      <c r="W27" s="43"/>
      <c r="X27" s="43"/>
      <c r="Y27" s="43"/>
      <c r="Z27" s="43"/>
      <c r="AA27" s="43"/>
      <c r="AB27" s="43"/>
      <c r="AC27" s="43"/>
      <c r="AD27" s="43"/>
    </row>
    <row r="28" spans="1:30" ht="12.75" hidden="1" customHeight="1">
      <c r="A28" s="56">
        <f t="shared" si="0"/>
        <v>8</v>
      </c>
      <c r="B28" s="110"/>
      <c r="C28" s="58"/>
      <c r="D28" s="58"/>
      <c r="E28" s="58"/>
      <c r="F28" s="58"/>
      <c r="G28" s="58"/>
      <c r="H28" s="58"/>
      <c r="I28" s="60"/>
      <c r="J28" s="80"/>
      <c r="K28" s="81"/>
      <c r="L28" s="81"/>
      <c r="M28" s="82"/>
      <c r="N28" s="82"/>
      <c r="O28" s="78"/>
      <c r="P28" s="78"/>
      <c r="Q28" s="78" t="s">
        <v>2243</v>
      </c>
      <c r="R28" s="78" t="s">
        <v>2244</v>
      </c>
      <c r="S28" s="62">
        <v>9999</v>
      </c>
      <c r="T28" s="58">
        <f>(J28+K28+L28)+IF((VLOOKUP(Q28,MogulsDD!$A$1:$C$2000,3,FALSE)*(M28+O28)/2)&gt;3.75,3.75,VLOOKUP(Q28,MogulsDD!$A$1:$C$2000,3,FALSE)*(M28+O28)/2)+IF((VLOOKUP(R28,MogulsDD!$A$1:$C$2000,3,FALSE)*(N28+P28)/2)&gt;3.75,3.75,VLOOKUP(R28,MogulsDD!$A$1:$C$2000,3,FALSE)*(N28+P28)/2)+IF((18-12*S28/$J$5)&gt;7.5,7.5,IF((18-12*S28/$J$5)&lt;0,0,(18-12*S28/$J$5)))</f>
        <v>0</v>
      </c>
      <c r="U28" s="43"/>
      <c r="V28" s="43"/>
      <c r="W28" s="43"/>
      <c r="X28" s="43"/>
      <c r="Y28" s="43"/>
      <c r="Z28" s="43"/>
      <c r="AA28" s="43"/>
      <c r="AB28" s="43"/>
      <c r="AC28" s="43"/>
      <c r="AD28" s="43"/>
    </row>
    <row r="29" spans="1:30" ht="12.75" hidden="1" customHeight="1">
      <c r="A29" s="56">
        <f t="shared" si="0"/>
        <v>8</v>
      </c>
      <c r="B29" s="110"/>
      <c r="C29" s="58"/>
      <c r="D29" s="58"/>
      <c r="E29" s="58"/>
      <c r="F29" s="58"/>
      <c r="G29" s="58"/>
      <c r="H29" s="58"/>
      <c r="I29" s="60"/>
      <c r="J29" s="80"/>
      <c r="K29" s="81"/>
      <c r="L29" s="81"/>
      <c r="M29" s="82"/>
      <c r="N29" s="82"/>
      <c r="O29" s="78"/>
      <c r="P29" s="78"/>
      <c r="Q29" s="78" t="s">
        <v>2245</v>
      </c>
      <c r="R29" s="78" t="s">
        <v>2246</v>
      </c>
      <c r="S29" s="62">
        <v>9999</v>
      </c>
      <c r="T29" s="58">
        <f>(J29+K29+L29)+IF((VLOOKUP(Q29,MogulsDD!$A$1:$C$2000,3,FALSE)*(M29+O29)/2)&gt;3.75,3.75,VLOOKUP(Q29,MogulsDD!$A$1:$C$2000,3,FALSE)*(M29+O29)/2)+IF((VLOOKUP(R29,MogulsDD!$A$1:$C$2000,3,FALSE)*(N29+P29)/2)&gt;3.75,3.75,VLOOKUP(R29,MogulsDD!$A$1:$C$2000,3,FALSE)*(N29+P29)/2)+IF((18-12*S29/$J$5)&gt;7.5,7.5,IF((18-12*S29/$J$5)&lt;0,0,(18-12*S29/$J$5)))</f>
        <v>0</v>
      </c>
      <c r="U29" s="43"/>
      <c r="V29" s="43"/>
      <c r="W29" s="43"/>
      <c r="X29" s="43"/>
      <c r="Y29" s="43"/>
      <c r="Z29" s="43"/>
      <c r="AA29" s="43"/>
      <c r="AB29" s="43"/>
      <c r="AC29" s="43"/>
      <c r="AD29" s="43"/>
    </row>
    <row r="30" spans="1:30" ht="12.75" hidden="1" customHeight="1">
      <c r="A30" s="56">
        <f t="shared" si="0"/>
        <v>8</v>
      </c>
      <c r="B30" s="110"/>
      <c r="C30" s="58"/>
      <c r="D30" s="58"/>
      <c r="E30" s="58"/>
      <c r="F30" s="58"/>
      <c r="G30" s="58"/>
      <c r="H30" s="58"/>
      <c r="I30" s="60"/>
      <c r="J30" s="80"/>
      <c r="K30" s="81"/>
      <c r="L30" s="81"/>
      <c r="M30" s="82"/>
      <c r="N30" s="82"/>
      <c r="O30" s="78"/>
      <c r="P30" s="78"/>
      <c r="Q30" s="78" t="s">
        <v>2247</v>
      </c>
      <c r="R30" s="78" t="s">
        <v>2248</v>
      </c>
      <c r="S30" s="62">
        <v>9999</v>
      </c>
      <c r="T30" s="58">
        <f>(J30+K30+L30)+IF((VLOOKUP(Q30,MogulsDD!$A$1:$C$2000,3,FALSE)*(M30+O30)/2)&gt;3.75,3.75,VLOOKUP(Q30,MogulsDD!$A$1:$C$2000,3,FALSE)*(M30+O30)/2)+IF((VLOOKUP(R30,MogulsDD!$A$1:$C$2000,3,FALSE)*(N30+P30)/2)&gt;3.75,3.75,VLOOKUP(R30,MogulsDD!$A$1:$C$2000,3,FALSE)*(N30+P30)/2)+IF((18-12*S30/$J$5)&gt;7.5,7.5,IF((18-12*S30/$J$5)&lt;0,0,(18-12*S30/$J$5)))</f>
        <v>0</v>
      </c>
      <c r="U30" s="43"/>
      <c r="V30" s="43"/>
      <c r="W30" s="43"/>
      <c r="X30" s="43"/>
      <c r="Y30" s="43"/>
      <c r="Z30" s="43"/>
      <c r="AA30" s="43"/>
      <c r="AB30" s="43"/>
      <c r="AC30" s="43"/>
      <c r="AD30" s="43"/>
    </row>
    <row r="31" spans="1:30" ht="12.75" hidden="1" customHeight="1">
      <c r="A31" s="56">
        <f t="shared" si="0"/>
        <v>8</v>
      </c>
      <c r="B31" s="110"/>
      <c r="C31" s="58"/>
      <c r="D31" s="58"/>
      <c r="E31" s="58"/>
      <c r="F31" s="58"/>
      <c r="G31" s="58"/>
      <c r="H31" s="58"/>
      <c r="I31" s="60"/>
      <c r="J31" s="80"/>
      <c r="K31" s="81"/>
      <c r="L31" s="81"/>
      <c r="M31" s="82"/>
      <c r="N31" s="82"/>
      <c r="O31" s="78"/>
      <c r="P31" s="78"/>
      <c r="Q31" s="78" t="s">
        <v>2249</v>
      </c>
      <c r="R31" s="78" t="s">
        <v>2250</v>
      </c>
      <c r="S31" s="62">
        <v>9999</v>
      </c>
      <c r="T31" s="58">
        <f>(J31+K31+L31)+IF((VLOOKUP(Q31,MogulsDD!$A$1:$C$2000,3,FALSE)*(M31+O31)/2)&gt;3.75,3.75,VLOOKUP(Q31,MogulsDD!$A$1:$C$2000,3,FALSE)*(M31+O31)/2)+IF((VLOOKUP(R31,MogulsDD!$A$1:$C$2000,3,FALSE)*(N31+P31)/2)&gt;3.75,3.75,VLOOKUP(R31,MogulsDD!$A$1:$C$2000,3,FALSE)*(N31+P31)/2)+IF((18-12*S31/$J$5)&gt;7.5,7.5,IF((18-12*S31/$J$5)&lt;0,0,(18-12*S31/$J$5)))</f>
        <v>0</v>
      </c>
      <c r="U31" s="43"/>
      <c r="V31" s="43"/>
      <c r="W31" s="43"/>
      <c r="X31" s="43"/>
      <c r="Y31" s="43"/>
      <c r="Z31" s="43"/>
      <c r="AA31" s="43"/>
      <c r="AB31" s="43"/>
      <c r="AC31" s="43"/>
      <c r="AD31" s="43"/>
    </row>
    <row r="32" spans="1:30" ht="12.75" hidden="1" customHeight="1">
      <c r="A32" s="56">
        <f t="shared" si="0"/>
        <v>8</v>
      </c>
      <c r="B32" s="110"/>
      <c r="C32" s="58"/>
      <c r="D32" s="58"/>
      <c r="E32" s="58"/>
      <c r="F32" s="58"/>
      <c r="G32" s="58"/>
      <c r="H32" s="58"/>
      <c r="I32" s="60"/>
      <c r="J32" s="80"/>
      <c r="K32" s="81"/>
      <c r="L32" s="81"/>
      <c r="M32" s="82"/>
      <c r="N32" s="82"/>
      <c r="O32" s="78"/>
      <c r="P32" s="78"/>
      <c r="Q32" s="78" t="s">
        <v>2251</v>
      </c>
      <c r="R32" s="78" t="s">
        <v>2252</v>
      </c>
      <c r="S32" s="62">
        <v>9999</v>
      </c>
      <c r="T32" s="58">
        <f>(J32+K32+L32)+IF((VLOOKUP(Q32,MogulsDD!$A$1:$C$2000,3,FALSE)*(M32+O32)/2)&gt;3.75,3.75,VLOOKUP(Q32,MogulsDD!$A$1:$C$2000,3,FALSE)*(M32+O32)/2)+IF((VLOOKUP(R32,MogulsDD!$A$1:$C$2000,3,FALSE)*(N32+P32)/2)&gt;3.75,3.75,VLOOKUP(R32,MogulsDD!$A$1:$C$2000,3,FALSE)*(N32+P32)/2)+IF((18-12*S32/$J$5)&gt;7.5,7.5,IF((18-12*S32/$J$5)&lt;0,0,(18-12*S32/$J$5)))</f>
        <v>0</v>
      </c>
      <c r="U32" s="43"/>
      <c r="V32" s="43"/>
      <c r="W32" s="43"/>
      <c r="X32" s="43"/>
      <c r="Y32" s="43"/>
      <c r="Z32" s="43"/>
      <c r="AA32" s="43"/>
      <c r="AB32" s="43"/>
      <c r="AC32" s="43"/>
      <c r="AD32" s="43"/>
    </row>
    <row r="33" spans="1:30" ht="12.75" hidden="1" customHeight="1">
      <c r="A33" s="56">
        <f t="shared" si="0"/>
        <v>8</v>
      </c>
      <c r="B33" s="110"/>
      <c r="C33" s="58"/>
      <c r="D33" s="58"/>
      <c r="E33" s="58"/>
      <c r="F33" s="58"/>
      <c r="G33" s="58"/>
      <c r="H33" s="58"/>
      <c r="I33" s="60"/>
      <c r="J33" s="80"/>
      <c r="K33" s="81"/>
      <c r="L33" s="81"/>
      <c r="M33" s="82"/>
      <c r="N33" s="82"/>
      <c r="O33" s="78"/>
      <c r="P33" s="78"/>
      <c r="Q33" s="78" t="s">
        <v>2253</v>
      </c>
      <c r="R33" s="78" t="s">
        <v>2254</v>
      </c>
      <c r="S33" s="62">
        <v>9999</v>
      </c>
      <c r="T33" s="58">
        <f>(J33+K33+L33)+IF((VLOOKUP(Q33,MogulsDD!$A$1:$C$2000,3,FALSE)*(M33+O33)/2)&gt;3.75,3.75,VLOOKUP(Q33,MogulsDD!$A$1:$C$2000,3,FALSE)*(M33+O33)/2)+IF((VLOOKUP(R33,MogulsDD!$A$1:$C$2000,3,FALSE)*(N33+P33)/2)&gt;3.75,3.75,VLOOKUP(R33,MogulsDD!$A$1:$C$2000,3,FALSE)*(N33+P33)/2)+IF((18-12*S33/$J$5)&gt;7.5,7.5,IF((18-12*S33/$J$5)&lt;0,0,(18-12*S33/$J$5)))</f>
        <v>0</v>
      </c>
      <c r="U33" s="43"/>
      <c r="V33" s="43"/>
      <c r="W33" s="43"/>
      <c r="X33" s="43"/>
      <c r="Y33" s="43"/>
      <c r="Z33" s="43"/>
      <c r="AA33" s="43"/>
      <c r="AB33" s="43"/>
      <c r="AC33" s="43"/>
      <c r="AD33" s="43"/>
    </row>
    <row r="34" spans="1:30" ht="12.75" hidden="1" customHeight="1">
      <c r="A34" s="56">
        <f t="shared" si="0"/>
        <v>8</v>
      </c>
      <c r="B34" s="110"/>
      <c r="C34" s="58"/>
      <c r="D34" s="58"/>
      <c r="E34" s="58"/>
      <c r="F34" s="58"/>
      <c r="G34" s="58"/>
      <c r="H34" s="58"/>
      <c r="I34" s="60"/>
      <c r="J34" s="80"/>
      <c r="K34" s="81"/>
      <c r="L34" s="81"/>
      <c r="M34" s="82"/>
      <c r="N34" s="82"/>
      <c r="O34" s="78"/>
      <c r="P34" s="78"/>
      <c r="Q34" s="78" t="s">
        <v>2255</v>
      </c>
      <c r="R34" s="78" t="s">
        <v>2256</v>
      </c>
      <c r="S34" s="62">
        <v>9999</v>
      </c>
      <c r="T34" s="58">
        <f>(J34+K34+L34)+IF((VLOOKUP(Q34,MogulsDD!$A$1:$C$2000,3,FALSE)*(M34+O34)/2)&gt;3.75,3.75,VLOOKUP(Q34,MogulsDD!$A$1:$C$2000,3,FALSE)*(M34+O34)/2)+IF((VLOOKUP(R34,MogulsDD!$A$1:$C$2000,3,FALSE)*(N34+P34)/2)&gt;3.75,3.75,VLOOKUP(R34,MogulsDD!$A$1:$C$2000,3,FALSE)*(N34+P34)/2)+IF((18-12*S34/$J$5)&gt;7.5,7.5,IF((18-12*S34/$J$5)&lt;0,0,(18-12*S34/$J$5)))</f>
        <v>0</v>
      </c>
      <c r="U34" s="43"/>
      <c r="V34" s="43"/>
      <c r="W34" s="43"/>
      <c r="X34" s="43"/>
      <c r="Y34" s="43"/>
      <c r="Z34" s="43"/>
      <c r="AA34" s="43"/>
      <c r="AB34" s="43"/>
      <c r="AC34" s="43"/>
      <c r="AD34" s="43"/>
    </row>
    <row r="35" spans="1:30" ht="12.75" hidden="1" customHeight="1">
      <c r="A35" s="56">
        <f t="shared" si="0"/>
        <v>8</v>
      </c>
      <c r="B35" s="110"/>
      <c r="C35" s="58"/>
      <c r="D35" s="58"/>
      <c r="E35" s="58"/>
      <c r="F35" s="58"/>
      <c r="G35" s="58"/>
      <c r="H35" s="58"/>
      <c r="I35" s="60"/>
      <c r="J35" s="80"/>
      <c r="K35" s="81"/>
      <c r="L35" s="81"/>
      <c r="M35" s="82"/>
      <c r="N35" s="82"/>
      <c r="O35" s="78"/>
      <c r="P35" s="78"/>
      <c r="Q35" s="78" t="s">
        <v>2257</v>
      </c>
      <c r="R35" s="78" t="s">
        <v>2258</v>
      </c>
      <c r="S35" s="62">
        <v>9999</v>
      </c>
      <c r="T35" s="58">
        <f>(J35+K35+L35)+IF((VLOOKUP(Q35,MogulsDD!$A$1:$C$2000,3,FALSE)*(M35+O35)/2)&gt;3.75,3.75,VLOOKUP(Q35,MogulsDD!$A$1:$C$2000,3,FALSE)*(M35+O35)/2)+IF((VLOOKUP(R35,MogulsDD!$A$1:$C$2000,3,FALSE)*(N35+P35)/2)&gt;3.75,3.75,VLOOKUP(R35,MogulsDD!$A$1:$C$2000,3,FALSE)*(N35+P35)/2)+IF((18-12*S35/$J$5)&gt;7.5,7.5,IF((18-12*S35/$J$5)&lt;0,0,(18-12*S35/$J$5)))</f>
        <v>0</v>
      </c>
      <c r="U35" s="43"/>
      <c r="V35" s="43"/>
      <c r="W35" s="43"/>
      <c r="X35" s="43"/>
      <c r="Y35" s="43"/>
      <c r="Z35" s="43"/>
      <c r="AA35" s="43"/>
      <c r="AB35" s="43"/>
      <c r="AC35" s="43"/>
      <c r="AD35" s="43"/>
    </row>
    <row r="36" spans="1:30" ht="12.75" hidden="1" customHeight="1">
      <c r="A36" s="56">
        <f t="shared" si="0"/>
        <v>8</v>
      </c>
      <c r="B36" s="110"/>
      <c r="C36" s="58"/>
      <c r="D36" s="58"/>
      <c r="E36" s="58"/>
      <c r="F36" s="58"/>
      <c r="G36" s="58"/>
      <c r="H36" s="58"/>
      <c r="I36" s="60"/>
      <c r="J36" s="80"/>
      <c r="K36" s="81"/>
      <c r="L36" s="81"/>
      <c r="M36" s="82"/>
      <c r="N36" s="82"/>
      <c r="O36" s="78"/>
      <c r="P36" s="78"/>
      <c r="Q36" s="78" t="s">
        <v>2259</v>
      </c>
      <c r="R36" s="78" t="s">
        <v>2260</v>
      </c>
      <c r="S36" s="62">
        <v>9999</v>
      </c>
      <c r="T36" s="58">
        <f>(J36+K36+L36)+IF((VLOOKUP(Q36,MogulsDD!$A$1:$C$2000,3,FALSE)*(M36+O36)/2)&gt;3.75,3.75,VLOOKUP(Q36,MogulsDD!$A$1:$C$2000,3,FALSE)*(M36+O36)/2)+IF((VLOOKUP(R36,MogulsDD!$A$1:$C$2000,3,FALSE)*(N36+P36)/2)&gt;3.75,3.75,VLOOKUP(R36,MogulsDD!$A$1:$C$2000,3,FALSE)*(N36+P36)/2)+IF((18-12*S36/$J$5)&gt;7.5,7.5,IF((18-12*S36/$J$5)&lt;0,0,(18-12*S36/$J$5)))</f>
        <v>0</v>
      </c>
      <c r="U36" s="43"/>
      <c r="V36" s="43"/>
      <c r="W36" s="43"/>
      <c r="X36" s="43"/>
      <c r="Y36" s="43"/>
      <c r="Z36" s="43"/>
      <c r="AA36" s="43"/>
      <c r="AB36" s="43"/>
      <c r="AC36" s="43"/>
      <c r="AD36" s="43"/>
    </row>
    <row r="37" spans="1:30" ht="13.5" hidden="1" customHeight="1">
      <c r="A37" s="56">
        <f t="shared" si="0"/>
        <v>8</v>
      </c>
      <c r="B37" s="118"/>
      <c r="C37" s="86"/>
      <c r="D37" s="86"/>
      <c r="E37" s="86"/>
      <c r="F37" s="86"/>
      <c r="G37" s="86"/>
      <c r="H37" s="86"/>
      <c r="I37" s="87"/>
      <c r="J37" s="88"/>
      <c r="K37" s="89"/>
      <c r="L37" s="89"/>
      <c r="M37" s="90"/>
      <c r="N37" s="90"/>
      <c r="O37" s="91"/>
      <c r="P37" s="91"/>
      <c r="Q37" s="78" t="s">
        <v>2261</v>
      </c>
      <c r="R37" s="78" t="s">
        <v>2262</v>
      </c>
      <c r="S37" s="62">
        <v>9999</v>
      </c>
      <c r="T37" s="58">
        <f>(J37+K37+L37)+IF((VLOOKUP(Q37,MogulsDD!$A$1:$C$2000,3,FALSE)*(M37+O37)/2)&gt;3.75,3.75,VLOOKUP(Q37,MogulsDD!$A$1:$C$2000,3,FALSE)*(M37+O37)/2)+IF((VLOOKUP(R37,MogulsDD!$A$1:$C$2000,3,FALSE)*(N37+P37)/2)&gt;3.75,3.75,VLOOKUP(R37,MogulsDD!$A$1:$C$2000,3,FALSE)*(N37+P37)/2)+IF((18-12*S37/$J$5)&gt;7.5,7.5,IF((18-12*S37/$J$5)&lt;0,0,(18-12*S37/$J$5)))</f>
        <v>0</v>
      </c>
      <c r="U37" s="43"/>
      <c r="V37" s="43"/>
      <c r="W37" s="43"/>
      <c r="X37" s="43"/>
      <c r="Y37" s="43"/>
      <c r="Z37" s="43"/>
      <c r="AA37" s="43"/>
      <c r="AB37" s="43"/>
      <c r="AC37" s="43"/>
      <c r="AD37" s="43"/>
    </row>
    <row r="38" spans="1:30" ht="13.5" customHeight="1">
      <c r="A38" s="40"/>
      <c r="B38" s="2"/>
      <c r="C38" s="2"/>
      <c r="D38" s="2"/>
      <c r="E38" s="2"/>
      <c r="F38" s="2"/>
      <c r="G38" s="2"/>
      <c r="H38" s="2"/>
      <c r="I38" s="2"/>
      <c r="J38" s="2"/>
      <c r="K38" s="2"/>
      <c r="L38" s="2"/>
      <c r="M38" s="2"/>
      <c r="N38" s="2"/>
      <c r="O38" s="2"/>
      <c r="P38" s="2"/>
      <c r="Q38" s="2"/>
      <c r="R38" s="2"/>
      <c r="S38" s="2"/>
      <c r="T38" s="92"/>
      <c r="U38" s="43"/>
      <c r="V38" s="43"/>
      <c r="W38" s="43"/>
      <c r="X38" s="43"/>
      <c r="Y38" s="43"/>
      <c r="Z38" s="43"/>
      <c r="AA38" s="43"/>
      <c r="AB38" s="43"/>
      <c r="AC38" s="43"/>
      <c r="AD38" s="43"/>
    </row>
    <row r="39" spans="1:30" ht="13.5" customHeight="1">
      <c r="A39" s="93"/>
      <c r="B39" s="94"/>
      <c r="C39" s="49"/>
      <c r="D39" s="49"/>
      <c r="E39" s="95" t="s">
        <v>2263</v>
      </c>
      <c r="F39" s="49"/>
      <c r="G39" s="49"/>
      <c r="H39" s="49"/>
      <c r="I39" s="96"/>
      <c r="J39" s="48"/>
      <c r="K39" s="49"/>
      <c r="L39" s="49"/>
      <c r="M39" s="49"/>
      <c r="N39" s="49"/>
      <c r="O39" s="49"/>
      <c r="P39" s="49"/>
      <c r="Q39" s="49"/>
      <c r="R39" s="49"/>
      <c r="S39" s="49"/>
      <c r="T39" s="97"/>
      <c r="U39" s="43"/>
      <c r="V39" s="43"/>
      <c r="W39" s="43"/>
      <c r="X39" s="43"/>
      <c r="Y39" s="43"/>
      <c r="Z39" s="43"/>
      <c r="AA39" s="43"/>
      <c r="AB39" s="43"/>
      <c r="AC39" s="43"/>
      <c r="AD39" s="43"/>
    </row>
    <row r="40" spans="1:30" ht="13.5" customHeight="1">
      <c r="A40" s="51"/>
      <c r="B40" s="52" t="s">
        <v>2264</v>
      </c>
      <c r="C40" s="52" t="s">
        <v>2265</v>
      </c>
      <c r="D40" s="52" t="s">
        <v>2266</v>
      </c>
      <c r="E40" s="52" t="s">
        <v>2267</v>
      </c>
      <c r="F40" s="52" t="s">
        <v>2268</v>
      </c>
      <c r="G40" s="52" t="s">
        <v>2269</v>
      </c>
      <c r="H40" s="52" t="s">
        <v>2270</v>
      </c>
      <c r="I40" s="53" t="s">
        <v>2271</v>
      </c>
      <c r="J40" s="51" t="s">
        <v>2272</v>
      </c>
      <c r="K40" s="52" t="s">
        <v>2273</v>
      </c>
      <c r="L40" s="52" t="s">
        <v>2274</v>
      </c>
      <c r="M40" s="52" t="s">
        <v>2275</v>
      </c>
      <c r="N40" s="52" t="s">
        <v>2276</v>
      </c>
      <c r="O40" s="52" t="s">
        <v>2277</v>
      </c>
      <c r="P40" s="52" t="s">
        <v>2278</v>
      </c>
      <c r="Q40" s="52" t="s">
        <v>2279</v>
      </c>
      <c r="R40" s="52" t="s">
        <v>2280</v>
      </c>
      <c r="S40" s="52"/>
      <c r="T40" s="54" t="s">
        <v>2281</v>
      </c>
      <c r="U40" s="55"/>
      <c r="V40" s="55"/>
      <c r="W40" s="55"/>
      <c r="X40" s="55"/>
      <c r="Y40" s="55"/>
      <c r="Z40" s="55"/>
      <c r="AA40" s="55"/>
      <c r="AB40" s="55"/>
      <c r="AC40" s="55"/>
      <c r="AD40" s="55"/>
    </row>
    <row r="41" spans="1:30" ht="12.75" customHeight="1">
      <c r="A41" s="56">
        <f t="shared" ref="A41:A72" si="1">RANK(T41,$T$41:$T$140,0)</f>
        <v>1</v>
      </c>
      <c r="B41" s="98">
        <v>103</v>
      </c>
      <c r="C41" s="58" t="s">
        <v>2282</v>
      </c>
      <c r="D41" s="57" t="s">
        <v>2283</v>
      </c>
      <c r="E41" s="57" t="s">
        <v>2284</v>
      </c>
      <c r="F41" s="58" t="s">
        <v>2285</v>
      </c>
      <c r="G41" s="58"/>
      <c r="H41" s="58" t="s">
        <v>2286</v>
      </c>
      <c r="I41" s="60" t="s">
        <v>2287</v>
      </c>
      <c r="J41" s="61">
        <v>3.9</v>
      </c>
      <c r="K41" s="62">
        <v>4</v>
      </c>
      <c r="L41" s="62">
        <v>4</v>
      </c>
      <c r="M41" s="63">
        <v>2</v>
      </c>
      <c r="N41" s="63">
        <v>1.7</v>
      </c>
      <c r="O41" s="64">
        <v>2.1</v>
      </c>
      <c r="P41" s="64">
        <v>2</v>
      </c>
      <c r="Q41" s="64" t="s">
        <v>2288</v>
      </c>
      <c r="R41" s="64" t="s">
        <v>2289</v>
      </c>
      <c r="S41" s="62">
        <v>17.579999999999998</v>
      </c>
      <c r="T41" s="58">
        <f>(J41+K41+L41)+IF((VLOOKUP(Q41,MogulsDD!$A$1:$C$2000,3,FALSE)*(M41+O41)/2)&gt;3.75,3.75,VLOOKUP(Q41,MogulsDD!$A$1:$C$2000,3,FALSE)*(M41+O41)/2)+IF((VLOOKUP(R41,MogulsDD!$A$1:$C$2000,3,FALSE)*(N41+P41)/2)&gt;3.75,3.75,VLOOKUP(R41,MogulsDD!$A$1:$C$2000,3,FALSE)*(N41+P41)/2)+IF((18-12*S41/$J$5)&gt;7.5,7.5,IF((18-12*S41/$J$5)&lt;0,0,(18-12*S41/$J$5)))</f>
        <v>23.577000000000002</v>
      </c>
      <c r="U41" s="43"/>
      <c r="V41" s="43"/>
      <c r="W41" s="43"/>
      <c r="X41" s="43"/>
      <c r="Y41" s="43"/>
      <c r="Z41" s="43"/>
      <c r="AA41" s="43"/>
      <c r="AB41" s="43"/>
      <c r="AC41" s="43"/>
      <c r="AD41" s="43"/>
    </row>
    <row r="42" spans="1:30" ht="12.75" customHeight="1">
      <c r="A42" s="56">
        <f t="shared" si="1"/>
        <v>2</v>
      </c>
      <c r="B42" s="98">
        <v>93</v>
      </c>
      <c r="C42" s="58" t="s">
        <v>2290</v>
      </c>
      <c r="D42" s="58" t="s">
        <v>2291</v>
      </c>
      <c r="E42" s="58" t="s">
        <v>2292</v>
      </c>
      <c r="F42" s="58" t="s">
        <v>2293</v>
      </c>
      <c r="G42" s="58"/>
      <c r="H42" s="58" t="s">
        <v>2294</v>
      </c>
      <c r="I42" s="60" t="s">
        <v>2295</v>
      </c>
      <c r="J42" s="65">
        <v>3.6</v>
      </c>
      <c r="K42" s="66">
        <v>3.7</v>
      </c>
      <c r="L42" s="66">
        <v>3.9</v>
      </c>
      <c r="M42" s="67">
        <v>2.2000000000000002</v>
      </c>
      <c r="N42" s="67">
        <v>1.6</v>
      </c>
      <c r="O42" s="64">
        <v>2.1</v>
      </c>
      <c r="P42" s="64">
        <v>1.9</v>
      </c>
      <c r="Q42" s="64" t="s">
        <v>2296</v>
      </c>
      <c r="R42" s="64" t="s">
        <v>2297</v>
      </c>
      <c r="S42" s="62">
        <v>19.649999999999999</v>
      </c>
      <c r="T42" s="58">
        <f>(J42+K42+L42)+IF((VLOOKUP(Q42,MogulsDD!$A$1:$C$2000,3,FALSE)*(M42+O42)/2)&gt;3.75,3.75,VLOOKUP(Q42,MogulsDD!$A$1:$C$2000,3,FALSE)*(M42+O42)/2)+IF((VLOOKUP(R42,MogulsDD!$A$1:$C$2000,3,FALSE)*(N42+P42)/2)&gt;3.75,3.75,VLOOKUP(R42,MogulsDD!$A$1:$C$2000,3,FALSE)*(N42+P42)/2)+IF((18-12*S42/$J$5)&gt;7.5,7.5,IF((18-12*S42/$J$5)&lt;0,0,(18-12*S42/$J$5)))</f>
        <v>22.795000000000002</v>
      </c>
      <c r="U42" s="43"/>
      <c r="V42" s="43"/>
      <c r="W42" s="43"/>
      <c r="X42" s="43"/>
      <c r="Y42" s="43"/>
      <c r="Z42" s="43"/>
      <c r="AA42" s="43"/>
      <c r="AB42" s="43"/>
      <c r="AC42" s="43"/>
      <c r="AD42" s="43"/>
    </row>
    <row r="43" spans="1:30" ht="12.75" customHeight="1">
      <c r="A43" s="56">
        <f t="shared" si="1"/>
        <v>3</v>
      </c>
      <c r="B43" s="98">
        <v>90</v>
      </c>
      <c r="C43" s="58" t="s">
        <v>2298</v>
      </c>
      <c r="D43" s="58" t="s">
        <v>2299</v>
      </c>
      <c r="E43" s="58" t="s">
        <v>2300</v>
      </c>
      <c r="F43" s="58" t="s">
        <v>2301</v>
      </c>
      <c r="G43" s="58"/>
      <c r="H43" s="58" t="s">
        <v>2302</v>
      </c>
      <c r="I43" s="60" t="s">
        <v>2303</v>
      </c>
      <c r="J43" s="65">
        <v>3.5</v>
      </c>
      <c r="K43" s="66">
        <v>3.6</v>
      </c>
      <c r="L43" s="66">
        <v>3.5</v>
      </c>
      <c r="M43" s="67">
        <v>1.7</v>
      </c>
      <c r="N43" s="67">
        <v>1.7</v>
      </c>
      <c r="O43" s="64">
        <v>2</v>
      </c>
      <c r="P43" s="64">
        <v>1.8</v>
      </c>
      <c r="Q43" s="64" t="s">
        <v>2304</v>
      </c>
      <c r="R43" s="64" t="s">
        <v>2305</v>
      </c>
      <c r="S43" s="62">
        <v>19.75</v>
      </c>
      <c r="T43" s="58">
        <f>(J43+K43+L43)+IF((VLOOKUP(Q43,MogulsDD!$A$1:$C$2000,3,FALSE)*(M43+O43)/2)&gt;3.75,3.75,VLOOKUP(Q43,MogulsDD!$A$1:$C$2000,3,FALSE)*(M43+O43)/2)+IF((VLOOKUP(R43,MogulsDD!$A$1:$C$2000,3,FALSE)*(N43+P43)/2)&gt;3.75,3.75,VLOOKUP(R43,MogulsDD!$A$1:$C$2000,3,FALSE)*(N43+P43)/2)+IF((18-12*S43/$J$5)&gt;7.5,7.5,IF((18-12*S43/$J$5)&lt;0,0,(18-12*S43/$J$5)))</f>
        <v>22.024999999999999</v>
      </c>
      <c r="U43" s="43"/>
      <c r="V43" s="43"/>
      <c r="W43" s="43"/>
      <c r="X43" s="43"/>
      <c r="Y43" s="43"/>
      <c r="Z43" s="43"/>
      <c r="AA43" s="43"/>
      <c r="AB43" s="43"/>
      <c r="AC43" s="43"/>
      <c r="AD43" s="43"/>
    </row>
    <row r="44" spans="1:30" ht="12.75" customHeight="1">
      <c r="A44" s="56">
        <f t="shared" si="1"/>
        <v>4</v>
      </c>
      <c r="B44" s="98">
        <v>104</v>
      </c>
      <c r="C44" s="58" t="s">
        <v>2306</v>
      </c>
      <c r="D44" s="57" t="s">
        <v>2307</v>
      </c>
      <c r="E44" s="57" t="s">
        <v>2308</v>
      </c>
      <c r="F44" s="58" t="s">
        <v>2309</v>
      </c>
      <c r="G44" s="58"/>
      <c r="H44" s="58" t="s">
        <v>2310</v>
      </c>
      <c r="I44" s="79" t="s">
        <v>2311</v>
      </c>
      <c r="J44" s="65">
        <v>2.8</v>
      </c>
      <c r="K44" s="66">
        <v>3.2</v>
      </c>
      <c r="L44" s="66">
        <v>2.9</v>
      </c>
      <c r="M44" s="67">
        <v>1.3</v>
      </c>
      <c r="N44" s="67">
        <v>0.8</v>
      </c>
      <c r="O44" s="64">
        <v>1.5</v>
      </c>
      <c r="P44" s="64">
        <v>1.1000000000000001</v>
      </c>
      <c r="Q44" s="64" t="s">
        <v>2312</v>
      </c>
      <c r="R44" s="64" t="s">
        <v>2313</v>
      </c>
      <c r="S44" s="62">
        <v>19.7</v>
      </c>
      <c r="T44" s="58">
        <f>(J44+K44+L44)+IF((VLOOKUP(Q44,MogulsDD!$A$1:$C$2000,3,FALSE)*(M44+O44)/2)&gt;3.75,3.75,VLOOKUP(Q44,MogulsDD!$A$1:$C$2000,3,FALSE)*(M44+O44)/2)+IF((VLOOKUP(R44,MogulsDD!$A$1:$C$2000,3,FALSE)*(N44+P44)/2)&gt;3.75,3.75,VLOOKUP(R44,MogulsDD!$A$1:$C$2000,3,FALSE)*(N44+P44)/2)+IF((18-12*S44/$J$5)&gt;7.5,7.5,IF((18-12*S44/$J$5)&lt;0,0,(18-12*S44/$J$5)))</f>
        <v>18.4495</v>
      </c>
      <c r="U44" s="43"/>
      <c r="V44" s="43"/>
      <c r="W44" s="43"/>
      <c r="X44" s="43"/>
      <c r="Y44" s="43"/>
      <c r="Z44" s="43"/>
      <c r="AA44" s="43"/>
      <c r="AB44" s="43"/>
      <c r="AC44" s="43"/>
      <c r="AD44" s="43"/>
    </row>
    <row r="45" spans="1:30" ht="12.75" customHeight="1">
      <c r="A45" s="56">
        <f t="shared" si="1"/>
        <v>5</v>
      </c>
      <c r="B45" s="98">
        <v>99</v>
      </c>
      <c r="C45" s="58" t="s">
        <v>2314</v>
      </c>
      <c r="D45" s="58" t="s">
        <v>2315</v>
      </c>
      <c r="E45" s="58" t="s">
        <v>2316</v>
      </c>
      <c r="F45" s="58" t="s">
        <v>2317</v>
      </c>
      <c r="G45" s="58"/>
      <c r="H45" s="58" t="s">
        <v>2318</v>
      </c>
      <c r="I45" s="60" t="s">
        <v>2319</v>
      </c>
      <c r="J45" s="65">
        <v>3.3</v>
      </c>
      <c r="K45" s="66">
        <v>3.1</v>
      </c>
      <c r="L45" s="66">
        <v>3.1</v>
      </c>
      <c r="M45" s="67">
        <v>2.1</v>
      </c>
      <c r="N45" s="67">
        <v>1.4</v>
      </c>
      <c r="O45" s="64">
        <v>1.7</v>
      </c>
      <c r="P45" s="64">
        <v>1.4</v>
      </c>
      <c r="Q45" s="64" t="s">
        <v>2320</v>
      </c>
      <c r="R45" s="64" t="s">
        <v>2321</v>
      </c>
      <c r="S45" s="62">
        <v>21.74</v>
      </c>
      <c r="T45" s="58">
        <f>(J45+K45+L45)+IF((VLOOKUP(Q45,MogulsDD!$A$1:$C$2000,3,FALSE)*(M45+O45)/2)&gt;3.75,3.75,VLOOKUP(Q45,MogulsDD!$A$1:$C$2000,3,FALSE)*(M45+O45)/2)+IF((VLOOKUP(R45,MogulsDD!$A$1:$C$2000,3,FALSE)*(N45+P45)/2)&gt;3.75,3.75,VLOOKUP(R45,MogulsDD!$A$1:$C$2000,3,FALSE)*(N45+P45)/2)+IF((18-12*S45/$J$5)&gt;7.5,7.5,IF((18-12*S45/$J$5)&lt;0,0,(18-12*S45/$J$5)))</f>
        <v>18.322556978233031</v>
      </c>
      <c r="U45" s="43"/>
      <c r="V45" s="43"/>
      <c r="W45" s="43"/>
      <c r="X45" s="43"/>
      <c r="Y45" s="43"/>
      <c r="Z45" s="43"/>
      <c r="AA45" s="43"/>
      <c r="AB45" s="43"/>
      <c r="AC45" s="43"/>
      <c r="AD45" s="43"/>
    </row>
    <row r="46" spans="1:30" ht="12.75" customHeight="1">
      <c r="A46" s="56">
        <f t="shared" si="1"/>
        <v>6</v>
      </c>
      <c r="B46" s="98">
        <v>96</v>
      </c>
      <c r="C46" s="58" t="s">
        <v>2322</v>
      </c>
      <c r="D46" s="58" t="s">
        <v>2323</v>
      </c>
      <c r="E46" s="58" t="s">
        <v>2324</v>
      </c>
      <c r="F46" s="58" t="s">
        <v>2325</v>
      </c>
      <c r="G46" s="58"/>
      <c r="H46" s="58" t="s">
        <v>2326</v>
      </c>
      <c r="I46" s="60" t="s">
        <v>2327</v>
      </c>
      <c r="J46" s="65">
        <v>3.2</v>
      </c>
      <c r="K46" s="66">
        <v>3.1</v>
      </c>
      <c r="L46" s="66">
        <v>2.9</v>
      </c>
      <c r="M46" s="67">
        <v>1.3</v>
      </c>
      <c r="N46" s="67">
        <v>1.3</v>
      </c>
      <c r="O46" s="64">
        <v>1.5</v>
      </c>
      <c r="P46" s="64">
        <v>1.3</v>
      </c>
      <c r="Q46" s="64" t="s">
        <v>2328</v>
      </c>
      <c r="R46" s="64" t="s">
        <v>2329</v>
      </c>
      <c r="S46" s="62">
        <v>22.92</v>
      </c>
      <c r="T46" s="58">
        <f>(J46+K46+L46)+IF((VLOOKUP(Q46,MogulsDD!$A$1:$C$2000,3,FALSE)*(M46+O46)/2)&gt;3.75,3.75,VLOOKUP(Q46,MogulsDD!$A$1:$C$2000,3,FALSE)*(M46+O46)/2)+IF((VLOOKUP(R46,MogulsDD!$A$1:$C$2000,3,FALSE)*(N46+P46)/2)&gt;3.75,3.75,VLOOKUP(R46,MogulsDD!$A$1:$C$2000,3,FALSE)*(N46+P46)/2)+IF((18-12*S46/$J$5)&gt;7.5,7.5,IF((18-12*S46/$J$5)&lt;0,0,(18-12*S46/$J$5)))</f>
        <v>18.296203585147246</v>
      </c>
      <c r="U46" s="43"/>
      <c r="V46" s="43"/>
      <c r="W46" s="43"/>
      <c r="X46" s="43"/>
      <c r="Y46" s="43"/>
      <c r="Z46" s="43"/>
      <c r="AA46" s="43"/>
      <c r="AB46" s="43"/>
      <c r="AC46" s="43"/>
      <c r="AD46" s="43"/>
    </row>
    <row r="47" spans="1:30" ht="12.75" customHeight="1">
      <c r="A47" s="56">
        <f t="shared" si="1"/>
        <v>7</v>
      </c>
      <c r="B47" s="98">
        <v>101</v>
      </c>
      <c r="C47" s="58" t="s">
        <v>2330</v>
      </c>
      <c r="D47" s="58" t="s">
        <v>2331</v>
      </c>
      <c r="E47" s="58" t="s">
        <v>2332</v>
      </c>
      <c r="F47" s="58"/>
      <c r="G47" s="58"/>
      <c r="H47" s="58" t="s">
        <v>2333</v>
      </c>
      <c r="I47" s="60" t="s">
        <v>2334</v>
      </c>
      <c r="J47" s="65">
        <v>3</v>
      </c>
      <c r="K47" s="66">
        <v>3.1</v>
      </c>
      <c r="L47" s="66">
        <v>2.9</v>
      </c>
      <c r="M47" s="67">
        <v>0.4</v>
      </c>
      <c r="N47" s="67">
        <v>1.2</v>
      </c>
      <c r="O47" s="64">
        <v>0.8</v>
      </c>
      <c r="P47" s="64">
        <v>1.3</v>
      </c>
      <c r="Q47" s="64" t="s">
        <v>2335</v>
      </c>
      <c r="R47" s="64" t="s">
        <v>2336</v>
      </c>
      <c r="S47" s="62">
        <v>21.29</v>
      </c>
      <c r="T47" s="58">
        <f>(J47+K47+L47)+IF((VLOOKUP(Q47,MogulsDD!$A$1:$C$2000,3,FALSE)*(M47+O47)/2)&gt;3.75,3.75,VLOOKUP(Q47,MogulsDD!$A$1:$C$2000,3,FALSE)*(M47+O47)/2)+IF((VLOOKUP(R47,MogulsDD!$A$1:$C$2000,3,FALSE)*(N47+P47)/2)&gt;3.75,3.75,VLOOKUP(R47,MogulsDD!$A$1:$C$2000,3,FALSE)*(N47+P47)/2)+IF((18-12*S47/$J$5)&gt;7.5,7.5,IF((18-12*S47/$J$5)&lt;0,0,(18-12*S47/$J$5)))</f>
        <v>17.230530729833546</v>
      </c>
      <c r="U47" s="43"/>
      <c r="V47" s="43"/>
      <c r="W47" s="43"/>
      <c r="X47" s="43"/>
      <c r="Y47" s="43"/>
      <c r="Z47" s="43"/>
      <c r="AA47" s="43"/>
      <c r="AB47" s="43"/>
      <c r="AC47" s="43"/>
      <c r="AD47" s="43"/>
    </row>
    <row r="48" spans="1:30" ht="12.75" customHeight="1">
      <c r="A48" s="56">
        <f t="shared" si="1"/>
        <v>8</v>
      </c>
      <c r="B48" s="98">
        <v>91</v>
      </c>
      <c r="C48" s="58" t="s">
        <v>2337</v>
      </c>
      <c r="D48" s="58" t="s">
        <v>2338</v>
      </c>
      <c r="E48" s="58" t="s">
        <v>2339</v>
      </c>
      <c r="F48" s="58" t="s">
        <v>2340</v>
      </c>
      <c r="G48" s="58"/>
      <c r="H48" s="58" t="s">
        <v>2341</v>
      </c>
      <c r="I48" s="60" t="s">
        <v>2342</v>
      </c>
      <c r="J48" s="65">
        <v>2.9</v>
      </c>
      <c r="K48" s="66">
        <v>3</v>
      </c>
      <c r="L48" s="66">
        <v>2.8</v>
      </c>
      <c r="M48" s="67">
        <v>1.5</v>
      </c>
      <c r="N48" s="67">
        <v>1.2</v>
      </c>
      <c r="O48" s="64">
        <v>1.7</v>
      </c>
      <c r="P48" s="64">
        <v>1.1000000000000001</v>
      </c>
      <c r="Q48" s="64" t="s">
        <v>2343</v>
      </c>
      <c r="R48" s="64" t="s">
        <v>2344</v>
      </c>
      <c r="S48" s="62">
        <v>22.86</v>
      </c>
      <c r="T48" s="58">
        <f>(J48+K48+L48)+IF((VLOOKUP(Q48,MogulsDD!$A$1:$C$2000,3,FALSE)*(M48+O48)/2)&gt;3.75,3.75,VLOOKUP(Q48,MogulsDD!$A$1:$C$2000,3,FALSE)*(M48+O48)/2)+IF((VLOOKUP(R48,MogulsDD!$A$1:$C$2000,3,FALSE)*(N48+P48)/2)&gt;3.75,3.75,VLOOKUP(R48,MogulsDD!$A$1:$C$2000,3,FALSE)*(N48+P48)/2)+IF((18-12*S48/$J$5)&gt;7.5,7.5,IF((18-12*S48/$J$5)&lt;0,0,(18-12*S48/$J$5)))</f>
        <v>16.680933418693982</v>
      </c>
      <c r="U48" s="43"/>
      <c r="V48" s="43"/>
      <c r="W48" s="43"/>
      <c r="X48" s="43"/>
      <c r="Y48" s="43"/>
      <c r="Z48" s="43"/>
      <c r="AA48" s="43"/>
      <c r="AB48" s="43"/>
      <c r="AC48" s="43"/>
      <c r="AD48" s="43"/>
    </row>
    <row r="49" spans="1:30" ht="12.75" customHeight="1">
      <c r="A49" s="56">
        <f t="shared" si="1"/>
        <v>9</v>
      </c>
      <c r="B49" s="98">
        <v>92</v>
      </c>
      <c r="C49" s="58" t="s">
        <v>2345</v>
      </c>
      <c r="D49" s="58" t="s">
        <v>2346</v>
      </c>
      <c r="E49" s="58" t="s">
        <v>2347</v>
      </c>
      <c r="F49" s="58" t="s">
        <v>2348</v>
      </c>
      <c r="G49" s="58"/>
      <c r="H49" s="58" t="s">
        <v>2349</v>
      </c>
      <c r="I49" s="60" t="s">
        <v>2350</v>
      </c>
      <c r="J49" s="65">
        <v>2.6</v>
      </c>
      <c r="K49" s="66">
        <v>2.6</v>
      </c>
      <c r="L49" s="66">
        <v>2.7</v>
      </c>
      <c r="M49" s="67">
        <v>1.3</v>
      </c>
      <c r="N49" s="67">
        <v>1.3</v>
      </c>
      <c r="O49" s="64">
        <v>1</v>
      </c>
      <c r="P49" s="64">
        <v>1</v>
      </c>
      <c r="Q49" s="64" t="s">
        <v>2351</v>
      </c>
      <c r="R49" s="64" t="s">
        <v>2352</v>
      </c>
      <c r="S49" s="62">
        <v>22.33</v>
      </c>
      <c r="T49" s="58">
        <f>(J49+K49+L49)+IF((VLOOKUP(Q49,MogulsDD!$A$1:$C$2000,3,FALSE)*(M49+O49)/2)&gt;3.75,3.75,VLOOKUP(Q49,MogulsDD!$A$1:$C$2000,3,FALSE)*(M49+O49)/2)+IF((VLOOKUP(R49,MogulsDD!$A$1:$C$2000,3,FALSE)*(N49+P49)/2)&gt;3.75,3.75,VLOOKUP(R49,MogulsDD!$A$1:$C$2000,3,FALSE)*(N49+P49)/2)+IF((18-12*S49/$J$5)&gt;7.5,7.5,IF((18-12*S49/$J$5)&lt;0,0,(18-12*S49/$J$5)))</f>
        <v>15.82038028169014</v>
      </c>
      <c r="U49" s="43"/>
      <c r="V49" s="43"/>
      <c r="W49" s="43"/>
      <c r="X49" s="43"/>
      <c r="Y49" s="43"/>
      <c r="Z49" s="43"/>
      <c r="AA49" s="43"/>
      <c r="AB49" s="43"/>
      <c r="AC49" s="43"/>
      <c r="AD49" s="43"/>
    </row>
    <row r="50" spans="1:30" ht="12.75" customHeight="1">
      <c r="A50" s="56">
        <f t="shared" si="1"/>
        <v>10</v>
      </c>
      <c r="B50" s="98">
        <v>95</v>
      </c>
      <c r="C50" s="58" t="s">
        <v>2353</v>
      </c>
      <c r="D50" s="58" t="s">
        <v>2354</v>
      </c>
      <c r="E50" s="58" t="s">
        <v>2355</v>
      </c>
      <c r="F50" s="58" t="s">
        <v>2356</v>
      </c>
      <c r="G50" s="58"/>
      <c r="H50" s="58" t="s">
        <v>2357</v>
      </c>
      <c r="I50" s="60" t="s">
        <v>2358</v>
      </c>
      <c r="J50" s="65">
        <v>2.7</v>
      </c>
      <c r="K50" s="66">
        <v>2.6</v>
      </c>
      <c r="L50" s="66">
        <v>2.7</v>
      </c>
      <c r="M50" s="67">
        <v>0.9</v>
      </c>
      <c r="N50" s="67">
        <v>0.9</v>
      </c>
      <c r="O50" s="64">
        <v>1.1000000000000001</v>
      </c>
      <c r="P50" s="64">
        <v>0.7</v>
      </c>
      <c r="Q50" s="64" t="s">
        <v>2359</v>
      </c>
      <c r="R50" s="64" t="s">
        <v>2360</v>
      </c>
      <c r="S50" s="62">
        <v>22.28</v>
      </c>
      <c r="T50" s="58">
        <f>(J50+K50+L50)+IF((VLOOKUP(Q50,MogulsDD!$A$1:$C$2000,3,FALSE)*(M50+O50)/2)&gt;3.75,3.75,VLOOKUP(Q50,MogulsDD!$A$1:$C$2000,3,FALSE)*(M50+O50)/2)+IF((VLOOKUP(R50,MogulsDD!$A$1:$C$2000,3,FALSE)*(N50+P50)/2)&gt;3.75,3.75,VLOOKUP(R50,MogulsDD!$A$1:$C$2000,3,FALSE)*(N50+P50)/2)+IF((18-12*S50/$J$5)&gt;7.5,7.5,IF((18-12*S50/$J$5)&lt;0,0,(18-12*S50/$J$5)))</f>
        <v>15.646988476312417</v>
      </c>
      <c r="U50" s="43"/>
      <c r="V50" s="43"/>
      <c r="W50" s="43"/>
      <c r="X50" s="43"/>
      <c r="Y50" s="43"/>
      <c r="Z50" s="43"/>
      <c r="AA50" s="43"/>
      <c r="AB50" s="43"/>
      <c r="AC50" s="43"/>
      <c r="AD50" s="43"/>
    </row>
    <row r="51" spans="1:30" ht="12.75" customHeight="1">
      <c r="A51" s="56">
        <f t="shared" si="1"/>
        <v>11</v>
      </c>
      <c r="B51" s="98">
        <v>100</v>
      </c>
      <c r="C51" s="58" t="s">
        <v>2361</v>
      </c>
      <c r="D51" s="58" t="s">
        <v>2362</v>
      </c>
      <c r="E51" s="58" t="s">
        <v>2363</v>
      </c>
      <c r="F51" s="58" t="s">
        <v>2364</v>
      </c>
      <c r="G51" s="58"/>
      <c r="H51" s="58" t="s">
        <v>2365</v>
      </c>
      <c r="I51" s="60" t="s">
        <v>2366</v>
      </c>
      <c r="J51" s="65">
        <v>2.7</v>
      </c>
      <c r="K51" s="66">
        <v>2.8</v>
      </c>
      <c r="L51" s="66">
        <v>2.6</v>
      </c>
      <c r="M51" s="67">
        <v>1.7</v>
      </c>
      <c r="N51" s="67">
        <v>0.5</v>
      </c>
      <c r="O51" s="64">
        <v>1.5</v>
      </c>
      <c r="P51" s="64">
        <v>0.6</v>
      </c>
      <c r="Q51" s="64" t="s">
        <v>2367</v>
      </c>
      <c r="R51" s="64" t="s">
        <v>2368</v>
      </c>
      <c r="S51" s="62">
        <v>23.01</v>
      </c>
      <c r="T51" s="58">
        <f>(J51+K51+L51)+IF((VLOOKUP(Q51,MogulsDD!$A$1:$C$2000,3,FALSE)*(M51+O51)/2)&gt;3.75,3.75,VLOOKUP(Q51,MogulsDD!$A$1:$C$2000,3,FALSE)*(M51+O51)/2)+IF((VLOOKUP(R51,MogulsDD!$A$1:$C$2000,3,FALSE)*(N51+P51)/2)&gt;3.75,3.75,VLOOKUP(R51,MogulsDD!$A$1:$C$2000,3,FALSE)*(N51+P51)/2)+IF((18-12*S51/$J$5)&gt;7.5,7.5,IF((18-12*S51/$J$5)&lt;0,0,(18-12*S51/$J$5)))</f>
        <v>15.604608834827145</v>
      </c>
      <c r="U51" s="43"/>
      <c r="V51" s="43"/>
      <c r="W51" s="43"/>
      <c r="X51" s="43"/>
      <c r="Y51" s="43"/>
      <c r="Z51" s="43"/>
      <c r="AA51" s="43"/>
      <c r="AB51" s="43"/>
      <c r="AC51" s="43"/>
      <c r="AD51" s="43"/>
    </row>
    <row r="52" spans="1:30" ht="13.5" customHeight="1">
      <c r="A52" s="56">
        <f t="shared" si="1"/>
        <v>12</v>
      </c>
      <c r="B52" s="99">
        <v>98</v>
      </c>
      <c r="C52" s="69" t="s">
        <v>2369</v>
      </c>
      <c r="D52" s="69" t="s">
        <v>2370</v>
      </c>
      <c r="E52" s="69" t="s">
        <v>2371</v>
      </c>
      <c r="F52" s="68">
        <v>21903</v>
      </c>
      <c r="G52" s="69"/>
      <c r="H52" s="69" t="s">
        <v>2372</v>
      </c>
      <c r="I52" s="70" t="s">
        <v>2373</v>
      </c>
      <c r="J52" s="71">
        <v>2.8</v>
      </c>
      <c r="K52" s="72">
        <v>2.6</v>
      </c>
      <c r="L52" s="72">
        <v>2.2999999999999998</v>
      </c>
      <c r="M52" s="73">
        <v>0.6</v>
      </c>
      <c r="N52" s="73">
        <v>0.3</v>
      </c>
      <c r="O52" s="74">
        <v>1</v>
      </c>
      <c r="P52" s="74">
        <v>0.7</v>
      </c>
      <c r="Q52" s="64" t="s">
        <v>2374</v>
      </c>
      <c r="R52" s="64" t="s">
        <v>2375</v>
      </c>
      <c r="S52" s="62">
        <v>21.4</v>
      </c>
      <c r="T52" s="58">
        <f>(J52+K52+L52)+IF((VLOOKUP(Q52,MogulsDD!$A$1:$C$2000,3,FALSE)*(M52+O52)/2)&gt;3.75,3.75,VLOOKUP(Q52,MogulsDD!$A$1:$C$2000,3,FALSE)*(M52+O52)/2)+IF((VLOOKUP(R52,MogulsDD!$A$1:$C$2000,3,FALSE)*(N52+P52)/2)&gt;3.75,3.75,VLOOKUP(R52,MogulsDD!$A$1:$C$2000,3,FALSE)*(N52+P52)/2)+IF((18-12*S52/$J$5)&gt;7.5,7.5,IF((18-12*S52/$J$5)&lt;0,0,(18-12*S52/$J$5)))</f>
        <v>15.537692701664536</v>
      </c>
      <c r="U52" s="43"/>
      <c r="V52" s="43"/>
      <c r="W52" s="43"/>
      <c r="X52" s="43"/>
      <c r="Y52" s="43"/>
      <c r="Z52" s="43"/>
      <c r="AA52" s="43"/>
      <c r="AB52" s="43"/>
      <c r="AC52" s="43"/>
      <c r="AD52" s="43"/>
    </row>
    <row r="53" spans="1:30" ht="12.75" customHeight="1">
      <c r="A53" s="56">
        <f t="shared" si="1"/>
        <v>13</v>
      </c>
      <c r="B53" s="100">
        <v>94</v>
      </c>
      <c r="C53" s="101" t="s">
        <v>2376</v>
      </c>
      <c r="D53" s="101" t="s">
        <v>2377</v>
      </c>
      <c r="E53" s="101" t="s">
        <v>2378</v>
      </c>
      <c r="F53" s="101" t="s">
        <v>2379</v>
      </c>
      <c r="G53" s="101"/>
      <c r="H53" s="101" t="s">
        <v>2380</v>
      </c>
      <c r="I53" s="103" t="s">
        <v>2381</v>
      </c>
      <c r="J53" s="104">
        <v>1.9</v>
      </c>
      <c r="K53" s="62">
        <v>1.7</v>
      </c>
      <c r="L53" s="62">
        <v>1.6</v>
      </c>
      <c r="M53" s="63">
        <v>1.4</v>
      </c>
      <c r="N53" s="63">
        <v>0.5</v>
      </c>
      <c r="O53" s="64">
        <v>1.8</v>
      </c>
      <c r="P53" s="64">
        <v>0.8</v>
      </c>
      <c r="Q53" s="64" t="s">
        <v>2382</v>
      </c>
      <c r="R53" s="64" t="s">
        <v>2383</v>
      </c>
      <c r="S53" s="62">
        <v>19.170000000000002</v>
      </c>
      <c r="T53" s="58">
        <f>(J53+K53+L53)+IF((VLOOKUP(Q53,MogulsDD!$A$1:$C$2000,3,FALSE)*(M53+O53)/2)&gt;3.75,3.75,VLOOKUP(Q53,MogulsDD!$A$1:$C$2000,3,FALSE)*(M53+O53)/2)+IF((VLOOKUP(R53,MogulsDD!$A$1:$C$2000,3,FALSE)*(N53+P53)/2)&gt;3.75,3.75,VLOOKUP(R53,MogulsDD!$A$1:$C$2000,3,FALSE)*(N53+P53)/2)+IF((18-12*S53/$J$5)&gt;7.5,7.5,IF((18-12*S53/$J$5)&lt;0,0,(18-12*S53/$J$5)))</f>
        <v>14.776499999999999</v>
      </c>
      <c r="U53" s="43"/>
      <c r="V53" s="43"/>
      <c r="W53" s="43"/>
      <c r="X53" s="43"/>
      <c r="Y53" s="43"/>
      <c r="Z53" s="43"/>
      <c r="AA53" s="43"/>
      <c r="AB53" s="43"/>
      <c r="AC53" s="43"/>
      <c r="AD53" s="43"/>
    </row>
    <row r="54" spans="1:30" ht="12.75" customHeight="1">
      <c r="A54" s="56">
        <f t="shared" si="1"/>
        <v>14</v>
      </c>
      <c r="B54" s="98">
        <v>102</v>
      </c>
      <c r="C54" s="58" t="s">
        <v>2384</v>
      </c>
      <c r="D54" s="58" t="s">
        <v>2385</v>
      </c>
      <c r="E54" s="58" t="s">
        <v>2386</v>
      </c>
      <c r="F54" s="58" t="s">
        <v>2387</v>
      </c>
      <c r="G54" s="58"/>
      <c r="H54" s="58" t="s">
        <v>2388</v>
      </c>
      <c r="I54" s="60" t="s">
        <v>2389</v>
      </c>
      <c r="J54" s="105">
        <v>1.6</v>
      </c>
      <c r="K54" s="106">
        <v>1.4</v>
      </c>
      <c r="L54" s="106">
        <v>1.3</v>
      </c>
      <c r="M54" s="107">
        <v>1</v>
      </c>
      <c r="N54" s="107">
        <v>0.4</v>
      </c>
      <c r="O54" s="108">
        <v>1</v>
      </c>
      <c r="P54" s="108">
        <v>0.2</v>
      </c>
      <c r="Q54" s="64" t="s">
        <v>2390</v>
      </c>
      <c r="R54" s="64" t="s">
        <v>2391</v>
      </c>
      <c r="S54" s="62">
        <v>21.16</v>
      </c>
      <c r="T54" s="58">
        <f>(J54+K54+L54)+IF((VLOOKUP(Q54,MogulsDD!$A$1:$C$2000,3,FALSE)*(M54+O54)/2)&gt;3.75,3.75,VLOOKUP(Q54,MogulsDD!$A$1:$C$2000,3,FALSE)*(M54+O54)/2)+IF((VLOOKUP(R54,MogulsDD!$A$1:$C$2000,3,FALSE)*(N54+P54)/2)&gt;3.75,3.75,VLOOKUP(R54,MogulsDD!$A$1:$C$2000,3,FALSE)*(N54+P54)/2)+IF((18-12*S54/$J$5)&gt;7.5,7.5,IF((18-12*S54/$J$5)&lt;0,0,(18-12*S54/$J$5)))</f>
        <v>12.269612035851472</v>
      </c>
      <c r="U54" s="43"/>
      <c r="V54" s="43"/>
      <c r="W54" s="43"/>
      <c r="X54" s="43"/>
      <c r="Y54" s="43"/>
      <c r="Z54" s="43"/>
      <c r="AA54" s="43"/>
      <c r="AB54" s="43"/>
      <c r="AC54" s="43"/>
      <c r="AD54" s="43"/>
    </row>
    <row r="55" spans="1:30" ht="12.75" customHeight="1">
      <c r="A55" s="56">
        <f t="shared" si="1"/>
        <v>15</v>
      </c>
      <c r="B55" s="98">
        <v>97</v>
      </c>
      <c r="C55" s="58" t="s">
        <v>2392</v>
      </c>
      <c r="D55" s="58" t="s">
        <v>2393</v>
      </c>
      <c r="E55" s="58" t="s">
        <v>2394</v>
      </c>
      <c r="F55" s="58" t="s">
        <v>2395</v>
      </c>
      <c r="G55" s="58"/>
      <c r="H55" s="58" t="s">
        <v>2396</v>
      </c>
      <c r="I55" s="60" t="s">
        <v>2397</v>
      </c>
      <c r="J55" s="109">
        <v>0.1</v>
      </c>
      <c r="K55" s="66">
        <v>0.1</v>
      </c>
      <c r="L55" s="66">
        <v>0.1</v>
      </c>
      <c r="M55" s="67">
        <v>0.3</v>
      </c>
      <c r="N55" s="67">
        <v>0.1</v>
      </c>
      <c r="O55" s="64">
        <v>0.1</v>
      </c>
      <c r="P55" s="64">
        <v>0.1</v>
      </c>
      <c r="Q55" s="64" t="s">
        <v>2398</v>
      </c>
      <c r="R55" s="64" t="s">
        <v>2399</v>
      </c>
      <c r="S55" s="62">
        <v>36.270000000000003</v>
      </c>
      <c r="T55" s="58">
        <f>(J55+K55+L55)+IF((VLOOKUP(Q55,MogulsDD!$A$1:$C$2000,3,FALSE)*(M55+O55)/2)&gt;3.75,3.75,VLOOKUP(Q55,MogulsDD!$A$1:$C$2000,3,FALSE)*(M55+O55)/2)+IF((VLOOKUP(R55,MogulsDD!$A$1:$C$2000,3,FALSE)*(N55+P55)/2)&gt;3.75,3.75,VLOOKUP(R55,MogulsDD!$A$1:$C$2000,3,FALSE)*(N55+P55)/2)+IF((18-12*S55/$J$5)&gt;7.5,7.5,IF((18-12*S55/$J$5)&lt;0,0,(18-12*S55/$J$5)))</f>
        <v>0.55500000000000005</v>
      </c>
      <c r="U55" s="43"/>
      <c r="V55" s="43"/>
      <c r="W55" s="43"/>
      <c r="X55" s="43"/>
      <c r="Y55" s="43"/>
      <c r="Z55" s="43"/>
      <c r="AA55" s="43"/>
      <c r="AB55" s="43"/>
      <c r="AC55" s="43"/>
      <c r="AD55" s="43"/>
    </row>
    <row r="56" spans="1:30" ht="12.75" customHeight="1">
      <c r="A56" s="56">
        <f t="shared" si="1"/>
        <v>16</v>
      </c>
      <c r="B56" s="110"/>
      <c r="C56" s="58"/>
      <c r="D56" s="58"/>
      <c r="E56" s="58"/>
      <c r="F56" s="58"/>
      <c r="G56" s="58"/>
      <c r="H56" s="58"/>
      <c r="I56" s="60"/>
      <c r="J56" s="111"/>
      <c r="K56" s="81"/>
      <c r="L56" s="81"/>
      <c r="M56" s="82"/>
      <c r="N56" s="82"/>
      <c r="O56" s="78"/>
      <c r="P56" s="78"/>
      <c r="Q56" s="78" t="s">
        <v>2400</v>
      </c>
      <c r="R56" s="78" t="s">
        <v>2401</v>
      </c>
      <c r="S56" s="62">
        <v>9999</v>
      </c>
      <c r="T56" s="58">
        <f>(J56+K56+L56)+IF((VLOOKUP(Q56,MogulsDD!$A$1:$C$2000,3,FALSE)*(M56+O56)/2)&gt;3.75,3.75,VLOOKUP(Q56,MogulsDD!$A$1:$C$2000,3,FALSE)*(M56+O56)/2)+IF((VLOOKUP(R56,MogulsDD!$A$1:$C$2000,3,FALSE)*(N56+P56)/2)&gt;3.75,3.75,VLOOKUP(R56,MogulsDD!$A$1:$C$2000,3,FALSE)*(N56+P56)/2)+IF((18-12*S56/$J$5)&gt;7.5,7.5,IF((18-12*S56/$J$5)&lt;0,0,(18-12*S56/$J$5)))</f>
        <v>0</v>
      </c>
      <c r="U56" s="43"/>
      <c r="V56" s="43"/>
      <c r="W56" s="43"/>
      <c r="X56" s="43"/>
      <c r="Y56" s="43"/>
      <c r="Z56" s="43"/>
      <c r="AA56" s="43"/>
      <c r="AB56" s="43"/>
      <c r="AC56" s="43"/>
      <c r="AD56" s="43"/>
    </row>
    <row r="57" spans="1:30" ht="12.75" hidden="1" customHeight="1">
      <c r="A57" s="56">
        <f t="shared" si="1"/>
        <v>16</v>
      </c>
      <c r="B57" s="110"/>
      <c r="C57" s="58"/>
      <c r="D57" s="58"/>
      <c r="E57" s="58"/>
      <c r="F57" s="58"/>
      <c r="G57" s="58"/>
      <c r="H57" s="58"/>
      <c r="I57" s="60"/>
      <c r="J57" s="111"/>
      <c r="K57" s="81"/>
      <c r="L57" s="81"/>
      <c r="M57" s="82"/>
      <c r="N57" s="82"/>
      <c r="O57" s="78"/>
      <c r="P57" s="78"/>
      <c r="Q57" s="78" t="s">
        <v>2402</v>
      </c>
      <c r="R57" s="78" t="s">
        <v>2403</v>
      </c>
      <c r="S57" s="62">
        <v>9999</v>
      </c>
      <c r="T57" s="58">
        <f>(J57+K57+L57)+IF((VLOOKUP(Q57,MogulsDD!$A$1:$C$2000,3,FALSE)*(M57+O57)/2)&gt;3.75,3.75,VLOOKUP(Q57,MogulsDD!$A$1:$C$2000,3,FALSE)*(M57+O57)/2)+IF((VLOOKUP(R57,MogulsDD!$A$1:$C$2000,3,FALSE)*(N57+P57)/2)&gt;3.75,3.75,VLOOKUP(R57,MogulsDD!$A$1:$C$2000,3,FALSE)*(N57+P57)/2)+IF((18-12*S57/$J$5)&gt;7.5,7.5,IF((18-12*S57/$J$5)&lt;0,0,(18-12*S57/$J$5)))</f>
        <v>0</v>
      </c>
      <c r="U57" s="43"/>
      <c r="V57" s="43"/>
      <c r="W57" s="43"/>
      <c r="X57" s="43"/>
      <c r="Y57" s="43"/>
      <c r="Z57" s="43"/>
      <c r="AA57" s="43"/>
      <c r="AB57" s="43"/>
      <c r="AC57" s="43"/>
      <c r="AD57" s="43"/>
    </row>
    <row r="58" spans="1:30" ht="12.75" hidden="1" customHeight="1">
      <c r="A58" s="56">
        <f t="shared" si="1"/>
        <v>16</v>
      </c>
      <c r="B58" s="110"/>
      <c r="C58" s="58"/>
      <c r="D58" s="58"/>
      <c r="E58" s="58"/>
      <c r="F58" s="58"/>
      <c r="G58" s="58"/>
      <c r="H58" s="58"/>
      <c r="I58" s="60"/>
      <c r="J58" s="111"/>
      <c r="K58" s="81"/>
      <c r="L58" s="81"/>
      <c r="M58" s="82"/>
      <c r="N58" s="82"/>
      <c r="O58" s="78"/>
      <c r="P58" s="78"/>
      <c r="Q58" s="78" t="s">
        <v>2404</v>
      </c>
      <c r="R58" s="78" t="s">
        <v>2405</v>
      </c>
      <c r="S58" s="62">
        <v>9999</v>
      </c>
      <c r="T58" s="58">
        <f>(J58+K58+L58)+IF((VLOOKUP(Q58,MogulsDD!$A$1:$C$2000,3,FALSE)*(M58+O58)/2)&gt;3.75,3.75,VLOOKUP(Q58,MogulsDD!$A$1:$C$2000,3,FALSE)*(M58+O58)/2)+IF((VLOOKUP(R58,MogulsDD!$A$1:$C$2000,3,FALSE)*(N58+P58)/2)&gt;3.75,3.75,VLOOKUP(R58,MogulsDD!$A$1:$C$2000,3,FALSE)*(N58+P58)/2)+IF((18-12*S58/$J$5)&gt;7.5,7.5,IF((18-12*S58/$J$5)&lt;0,0,(18-12*S58/$J$5)))</f>
        <v>0</v>
      </c>
      <c r="U58" s="43"/>
      <c r="V58" s="43"/>
      <c r="W58" s="43"/>
      <c r="X58" s="43"/>
      <c r="Y58" s="43"/>
      <c r="Z58" s="43"/>
      <c r="AA58" s="43"/>
      <c r="AB58" s="43"/>
      <c r="AC58" s="43"/>
      <c r="AD58" s="43"/>
    </row>
    <row r="59" spans="1:30" ht="12.75" hidden="1" customHeight="1">
      <c r="A59" s="56">
        <f t="shared" si="1"/>
        <v>16</v>
      </c>
      <c r="B59" s="110"/>
      <c r="C59" s="58"/>
      <c r="D59" s="58"/>
      <c r="E59" s="58"/>
      <c r="F59" s="58"/>
      <c r="G59" s="58"/>
      <c r="H59" s="58"/>
      <c r="I59" s="60"/>
      <c r="J59" s="111"/>
      <c r="K59" s="81"/>
      <c r="L59" s="81"/>
      <c r="M59" s="82"/>
      <c r="N59" s="82"/>
      <c r="O59" s="78"/>
      <c r="P59" s="78"/>
      <c r="Q59" s="78" t="s">
        <v>2406</v>
      </c>
      <c r="R59" s="78" t="s">
        <v>2407</v>
      </c>
      <c r="S59" s="62">
        <v>9999</v>
      </c>
      <c r="T59" s="58">
        <f>(J59+K59+L59)+IF((VLOOKUP(Q59,MogulsDD!$A$1:$C$2000,3,FALSE)*(M59+O59)/2)&gt;3.75,3.75,VLOOKUP(Q59,MogulsDD!$A$1:$C$2000,3,FALSE)*(M59+O59)/2)+IF((VLOOKUP(R59,MogulsDD!$A$1:$C$2000,3,FALSE)*(N59+P59)/2)&gt;3.75,3.75,VLOOKUP(R59,MogulsDD!$A$1:$C$2000,3,FALSE)*(N59+P59)/2)+IF((18-12*S59/$J$5)&gt;7.5,7.5,IF((18-12*S59/$J$5)&lt;0,0,(18-12*S59/$J$5)))</f>
        <v>0</v>
      </c>
      <c r="U59" s="43"/>
      <c r="V59" s="43"/>
      <c r="W59" s="43"/>
      <c r="X59" s="43"/>
      <c r="Y59" s="43"/>
      <c r="Z59" s="43"/>
      <c r="AA59" s="43"/>
      <c r="AB59" s="43"/>
      <c r="AC59" s="43"/>
      <c r="AD59" s="43"/>
    </row>
    <row r="60" spans="1:30" ht="12.75" hidden="1" customHeight="1">
      <c r="A60" s="56">
        <f t="shared" si="1"/>
        <v>16</v>
      </c>
      <c r="B60" s="110"/>
      <c r="C60" s="58"/>
      <c r="D60" s="58"/>
      <c r="E60" s="58"/>
      <c r="F60" s="58"/>
      <c r="G60" s="58"/>
      <c r="H60" s="58"/>
      <c r="I60" s="60"/>
      <c r="J60" s="111"/>
      <c r="K60" s="81"/>
      <c r="L60" s="81"/>
      <c r="M60" s="82"/>
      <c r="N60" s="82"/>
      <c r="O60" s="78"/>
      <c r="P60" s="78"/>
      <c r="Q60" s="78" t="s">
        <v>2408</v>
      </c>
      <c r="R60" s="78" t="s">
        <v>2409</v>
      </c>
      <c r="S60" s="62">
        <v>9999</v>
      </c>
      <c r="T60" s="58">
        <f>(J60+K60+L60)+IF((VLOOKUP(Q60,MogulsDD!$A$1:$C$2000,3,FALSE)*(M60+O60)/2)&gt;3.75,3.75,VLOOKUP(Q60,MogulsDD!$A$1:$C$2000,3,FALSE)*(M60+O60)/2)+IF((VLOOKUP(R60,MogulsDD!$A$1:$C$2000,3,FALSE)*(N60+P60)/2)&gt;3.75,3.75,VLOOKUP(R60,MogulsDD!$A$1:$C$2000,3,FALSE)*(N60+P60)/2)+IF((18-12*S60/$J$5)&gt;7.5,7.5,IF((18-12*S60/$J$5)&lt;0,0,(18-12*S60/$J$5)))</f>
        <v>0</v>
      </c>
      <c r="U60" s="43"/>
      <c r="V60" s="43"/>
      <c r="W60" s="43"/>
      <c r="X60" s="43"/>
      <c r="Y60" s="43"/>
      <c r="Z60" s="43"/>
      <c r="AA60" s="43"/>
      <c r="AB60" s="43"/>
      <c r="AC60" s="43"/>
      <c r="AD60" s="43"/>
    </row>
    <row r="61" spans="1:30" ht="12.75" hidden="1" customHeight="1">
      <c r="A61" s="56">
        <f t="shared" si="1"/>
        <v>16</v>
      </c>
      <c r="B61" s="110"/>
      <c r="C61" s="58"/>
      <c r="D61" s="58"/>
      <c r="E61" s="58"/>
      <c r="F61" s="58"/>
      <c r="G61" s="58"/>
      <c r="H61" s="58"/>
      <c r="I61" s="60"/>
      <c r="J61" s="111"/>
      <c r="K61" s="81"/>
      <c r="L61" s="81"/>
      <c r="M61" s="82"/>
      <c r="N61" s="82"/>
      <c r="O61" s="78"/>
      <c r="P61" s="78"/>
      <c r="Q61" s="78" t="s">
        <v>2410</v>
      </c>
      <c r="R61" s="78" t="s">
        <v>2411</v>
      </c>
      <c r="S61" s="62">
        <v>9999</v>
      </c>
      <c r="T61" s="58">
        <f>(J61+K61+L61)+IF((VLOOKUP(Q61,MogulsDD!$A$1:$C$2000,3,FALSE)*(M61+O61)/2)&gt;3.75,3.75,VLOOKUP(Q61,MogulsDD!$A$1:$C$2000,3,FALSE)*(M61+O61)/2)+IF((VLOOKUP(R61,MogulsDD!$A$1:$C$2000,3,FALSE)*(N61+P61)/2)&gt;3.75,3.75,VLOOKUP(R61,MogulsDD!$A$1:$C$2000,3,FALSE)*(N61+P61)/2)+IF((18-12*S61/$J$5)&gt;7.5,7.5,IF((18-12*S61/$J$5)&lt;0,0,(18-12*S61/$J$5)))</f>
        <v>0</v>
      </c>
      <c r="U61" s="43"/>
      <c r="V61" s="43"/>
      <c r="W61" s="43"/>
      <c r="X61" s="43"/>
      <c r="Y61" s="43"/>
      <c r="Z61" s="43"/>
      <c r="AA61" s="43"/>
      <c r="AB61" s="43"/>
      <c r="AC61" s="43"/>
      <c r="AD61" s="43"/>
    </row>
    <row r="62" spans="1:30" ht="12.75" hidden="1" customHeight="1">
      <c r="A62" s="56">
        <f t="shared" si="1"/>
        <v>16</v>
      </c>
      <c r="B62" s="110"/>
      <c r="C62" s="58"/>
      <c r="D62" s="58"/>
      <c r="E62" s="58"/>
      <c r="F62" s="58"/>
      <c r="G62" s="58"/>
      <c r="H62" s="58"/>
      <c r="I62" s="60"/>
      <c r="J62" s="111"/>
      <c r="K62" s="81"/>
      <c r="L62" s="81"/>
      <c r="M62" s="82"/>
      <c r="N62" s="82"/>
      <c r="O62" s="78"/>
      <c r="P62" s="78"/>
      <c r="Q62" s="78" t="s">
        <v>2412</v>
      </c>
      <c r="R62" s="78" t="s">
        <v>2413</v>
      </c>
      <c r="S62" s="62">
        <v>9999</v>
      </c>
      <c r="T62" s="58">
        <f>(J62+K62+L62)+IF((VLOOKUP(Q62,MogulsDD!$A$1:$C$2000,3,FALSE)*(M62+O62)/2)&gt;3.75,3.75,VLOOKUP(Q62,MogulsDD!$A$1:$C$2000,3,FALSE)*(M62+O62)/2)+IF((VLOOKUP(R62,MogulsDD!$A$1:$C$2000,3,FALSE)*(N62+P62)/2)&gt;3.75,3.75,VLOOKUP(R62,MogulsDD!$A$1:$C$2000,3,FALSE)*(N62+P62)/2)+IF((18-12*S62/$J$5)&gt;7.5,7.5,IF((18-12*S62/$J$5)&lt;0,0,(18-12*S62/$J$5)))</f>
        <v>0</v>
      </c>
      <c r="U62" s="43"/>
      <c r="V62" s="43"/>
      <c r="W62" s="43"/>
      <c r="X62" s="43"/>
      <c r="Y62" s="43"/>
      <c r="Z62" s="43"/>
      <c r="AA62" s="43"/>
      <c r="AB62" s="43"/>
      <c r="AC62" s="43"/>
      <c r="AD62" s="43"/>
    </row>
    <row r="63" spans="1:30" ht="12.75" hidden="1" customHeight="1">
      <c r="A63" s="56">
        <f t="shared" si="1"/>
        <v>16</v>
      </c>
      <c r="B63" s="110"/>
      <c r="C63" s="58"/>
      <c r="D63" s="58"/>
      <c r="E63" s="58"/>
      <c r="F63" s="58"/>
      <c r="G63" s="58"/>
      <c r="H63" s="58"/>
      <c r="I63" s="60"/>
      <c r="J63" s="111"/>
      <c r="K63" s="81"/>
      <c r="L63" s="81"/>
      <c r="M63" s="82"/>
      <c r="N63" s="82"/>
      <c r="O63" s="78"/>
      <c r="P63" s="78"/>
      <c r="Q63" s="78" t="s">
        <v>2414</v>
      </c>
      <c r="R63" s="78" t="s">
        <v>2415</v>
      </c>
      <c r="S63" s="62">
        <v>9999</v>
      </c>
      <c r="T63" s="58">
        <f>(J63+K63+L63)+IF((VLOOKUP(Q63,MogulsDD!$A$1:$C$2000,3,FALSE)*(M63+O63)/2)&gt;3.75,3.75,VLOOKUP(Q63,MogulsDD!$A$1:$C$2000,3,FALSE)*(M63+O63)/2)+IF((VLOOKUP(R63,MogulsDD!$A$1:$C$2000,3,FALSE)*(N63+P63)/2)&gt;3.75,3.75,VLOOKUP(R63,MogulsDD!$A$1:$C$2000,3,FALSE)*(N63+P63)/2)+IF((18-12*S63/$J$5)&gt;7.5,7.5,IF((18-12*S63/$J$5)&lt;0,0,(18-12*S63/$J$5)))</f>
        <v>0</v>
      </c>
      <c r="U63" s="43"/>
      <c r="V63" s="43"/>
      <c r="W63" s="43"/>
      <c r="X63" s="43"/>
      <c r="Y63" s="43"/>
      <c r="Z63" s="43"/>
      <c r="AA63" s="43"/>
      <c r="AB63" s="43"/>
      <c r="AC63" s="43"/>
      <c r="AD63" s="43"/>
    </row>
    <row r="64" spans="1:30" ht="12.75" hidden="1" customHeight="1">
      <c r="A64" s="56">
        <f t="shared" si="1"/>
        <v>16</v>
      </c>
      <c r="B64" s="110"/>
      <c r="C64" s="58"/>
      <c r="D64" s="58"/>
      <c r="E64" s="58"/>
      <c r="F64" s="58"/>
      <c r="G64" s="58"/>
      <c r="H64" s="58"/>
      <c r="I64" s="60"/>
      <c r="J64" s="111"/>
      <c r="K64" s="81"/>
      <c r="L64" s="81"/>
      <c r="M64" s="82"/>
      <c r="N64" s="82"/>
      <c r="O64" s="78"/>
      <c r="P64" s="78"/>
      <c r="Q64" s="78" t="s">
        <v>2416</v>
      </c>
      <c r="R64" s="78" t="s">
        <v>2417</v>
      </c>
      <c r="S64" s="62">
        <v>9999</v>
      </c>
      <c r="T64" s="58">
        <f>(J64+K64+L64)+IF((VLOOKUP(Q64,MogulsDD!$A$1:$C$2000,3,FALSE)*(M64+O64)/2)&gt;3.75,3.75,VLOOKUP(Q64,MogulsDD!$A$1:$C$2000,3,FALSE)*(M64+O64)/2)+IF((VLOOKUP(R64,MogulsDD!$A$1:$C$2000,3,FALSE)*(N64+P64)/2)&gt;3.75,3.75,VLOOKUP(R64,MogulsDD!$A$1:$C$2000,3,FALSE)*(N64+P64)/2)+IF((18-12*S64/$J$5)&gt;7.5,7.5,IF((18-12*S64/$J$5)&lt;0,0,(18-12*S64/$J$5)))</f>
        <v>0</v>
      </c>
      <c r="U64" s="43"/>
      <c r="V64" s="43"/>
      <c r="W64" s="43"/>
      <c r="X64" s="43"/>
      <c r="Y64" s="43"/>
      <c r="Z64" s="43"/>
      <c r="AA64" s="43"/>
      <c r="AB64" s="43"/>
      <c r="AC64" s="43"/>
      <c r="AD64" s="43"/>
    </row>
    <row r="65" spans="1:30" ht="12.75" hidden="1" customHeight="1">
      <c r="A65" s="56">
        <f t="shared" si="1"/>
        <v>16</v>
      </c>
      <c r="B65" s="110"/>
      <c r="C65" s="58"/>
      <c r="D65" s="58"/>
      <c r="E65" s="58"/>
      <c r="F65" s="58"/>
      <c r="G65" s="58"/>
      <c r="H65" s="58"/>
      <c r="I65" s="60"/>
      <c r="J65" s="111"/>
      <c r="K65" s="81"/>
      <c r="L65" s="81"/>
      <c r="M65" s="82"/>
      <c r="N65" s="82"/>
      <c r="O65" s="78"/>
      <c r="P65" s="78"/>
      <c r="Q65" s="78" t="s">
        <v>2418</v>
      </c>
      <c r="R65" s="78" t="s">
        <v>2419</v>
      </c>
      <c r="S65" s="62">
        <v>9999</v>
      </c>
      <c r="T65" s="58">
        <f>(J65+K65+L65)+IF((VLOOKUP(Q65,MogulsDD!$A$1:$C$2000,3,FALSE)*(M65+O65)/2)&gt;3.75,3.75,VLOOKUP(Q65,MogulsDD!$A$1:$C$2000,3,FALSE)*(M65+O65)/2)+IF((VLOOKUP(R65,MogulsDD!$A$1:$C$2000,3,FALSE)*(N65+P65)/2)&gt;3.75,3.75,VLOOKUP(R65,MogulsDD!$A$1:$C$2000,3,FALSE)*(N65+P65)/2)+IF((18-12*S65/$J$5)&gt;7.5,7.5,IF((18-12*S65/$J$5)&lt;0,0,(18-12*S65/$J$5)))</f>
        <v>0</v>
      </c>
      <c r="U65" s="43"/>
      <c r="V65" s="43"/>
      <c r="W65" s="43"/>
      <c r="X65" s="43"/>
      <c r="Y65" s="43"/>
      <c r="Z65" s="43"/>
      <c r="AA65" s="43"/>
      <c r="AB65" s="43"/>
      <c r="AC65" s="43"/>
      <c r="AD65" s="43"/>
    </row>
    <row r="66" spans="1:30" ht="12.75" hidden="1" customHeight="1">
      <c r="A66" s="56">
        <f t="shared" si="1"/>
        <v>16</v>
      </c>
      <c r="B66" s="110"/>
      <c r="C66" s="58"/>
      <c r="D66" s="58"/>
      <c r="E66" s="58"/>
      <c r="F66" s="58"/>
      <c r="G66" s="58"/>
      <c r="H66" s="58"/>
      <c r="I66" s="60"/>
      <c r="J66" s="111"/>
      <c r="K66" s="81"/>
      <c r="L66" s="81"/>
      <c r="M66" s="82"/>
      <c r="N66" s="82"/>
      <c r="O66" s="78"/>
      <c r="P66" s="78"/>
      <c r="Q66" s="78" t="s">
        <v>2420</v>
      </c>
      <c r="R66" s="78" t="s">
        <v>2421</v>
      </c>
      <c r="S66" s="62">
        <v>9999</v>
      </c>
      <c r="T66" s="58">
        <f>(J66+K66+L66)+IF((VLOOKUP(Q66,MogulsDD!$A$1:$C$2000,3,FALSE)*(M66+O66)/2)&gt;3.75,3.75,VLOOKUP(Q66,MogulsDD!$A$1:$C$2000,3,FALSE)*(M66+O66)/2)+IF((VLOOKUP(R66,MogulsDD!$A$1:$C$2000,3,FALSE)*(N66+P66)/2)&gt;3.75,3.75,VLOOKUP(R66,MogulsDD!$A$1:$C$2000,3,FALSE)*(N66+P66)/2)+IF((18-12*S66/$J$5)&gt;7.5,7.5,IF((18-12*S66/$J$5)&lt;0,0,(18-12*S66/$J$5)))</f>
        <v>0</v>
      </c>
      <c r="U66" s="43"/>
      <c r="V66" s="43"/>
      <c r="W66" s="43"/>
      <c r="X66" s="43"/>
      <c r="Y66" s="43"/>
      <c r="Z66" s="43"/>
      <c r="AA66" s="43"/>
      <c r="AB66" s="43"/>
      <c r="AC66" s="43"/>
      <c r="AD66" s="43"/>
    </row>
    <row r="67" spans="1:30" ht="12.75" hidden="1" customHeight="1">
      <c r="A67" s="56">
        <f t="shared" si="1"/>
        <v>16</v>
      </c>
      <c r="B67" s="110"/>
      <c r="C67" s="58"/>
      <c r="D67" s="58"/>
      <c r="E67" s="58"/>
      <c r="F67" s="58"/>
      <c r="G67" s="58"/>
      <c r="H67" s="58"/>
      <c r="I67" s="60"/>
      <c r="J67" s="111"/>
      <c r="K67" s="81"/>
      <c r="L67" s="81"/>
      <c r="M67" s="82"/>
      <c r="N67" s="82"/>
      <c r="O67" s="78"/>
      <c r="P67" s="78"/>
      <c r="Q67" s="78" t="s">
        <v>2422</v>
      </c>
      <c r="R67" s="78" t="s">
        <v>2423</v>
      </c>
      <c r="S67" s="62">
        <v>9999</v>
      </c>
      <c r="T67" s="58">
        <f>(J67+K67+L67)+IF((VLOOKUP(Q67,MogulsDD!$A$1:$C$2000,3,FALSE)*(M67+O67)/2)&gt;3.75,3.75,VLOOKUP(Q67,MogulsDD!$A$1:$C$2000,3,FALSE)*(M67+O67)/2)+IF((VLOOKUP(R67,MogulsDD!$A$1:$C$2000,3,FALSE)*(N67+P67)/2)&gt;3.75,3.75,VLOOKUP(R67,MogulsDD!$A$1:$C$2000,3,FALSE)*(N67+P67)/2)+IF((18-12*S67/$J$5)&gt;7.5,7.5,IF((18-12*S67/$J$5)&lt;0,0,(18-12*S67/$J$5)))</f>
        <v>0</v>
      </c>
      <c r="U67" s="43"/>
      <c r="V67" s="43"/>
      <c r="W67" s="43"/>
      <c r="X67" s="43"/>
      <c r="Y67" s="43"/>
      <c r="Z67" s="43"/>
      <c r="AA67" s="43"/>
      <c r="AB67" s="43"/>
      <c r="AC67" s="43"/>
      <c r="AD67" s="43"/>
    </row>
    <row r="68" spans="1:30" ht="12.75" hidden="1" customHeight="1">
      <c r="A68" s="56">
        <f t="shared" si="1"/>
        <v>16</v>
      </c>
      <c r="B68" s="110"/>
      <c r="C68" s="58"/>
      <c r="D68" s="58"/>
      <c r="E68" s="58"/>
      <c r="F68" s="58"/>
      <c r="G68" s="58"/>
      <c r="H68" s="58"/>
      <c r="I68" s="60"/>
      <c r="J68" s="111"/>
      <c r="K68" s="81"/>
      <c r="L68" s="81"/>
      <c r="M68" s="82"/>
      <c r="N68" s="82"/>
      <c r="O68" s="78"/>
      <c r="P68" s="78"/>
      <c r="Q68" s="78" t="s">
        <v>2424</v>
      </c>
      <c r="R68" s="78" t="s">
        <v>2425</v>
      </c>
      <c r="S68" s="62">
        <v>9999</v>
      </c>
      <c r="T68" s="58">
        <f>(J68+K68+L68)+IF((VLOOKUP(Q68,MogulsDD!$A$1:$C$2000,3,FALSE)*(M68+O68)/2)&gt;3.75,3.75,VLOOKUP(Q68,MogulsDD!$A$1:$C$2000,3,FALSE)*(M68+O68)/2)+IF((VLOOKUP(R68,MogulsDD!$A$1:$C$2000,3,FALSE)*(N68+P68)/2)&gt;3.75,3.75,VLOOKUP(R68,MogulsDD!$A$1:$C$2000,3,FALSE)*(N68+P68)/2)+IF((18-12*S68/$J$5)&gt;7.5,7.5,IF((18-12*S68/$J$5)&lt;0,0,(18-12*S68/$J$5)))</f>
        <v>0</v>
      </c>
      <c r="U68" s="43"/>
      <c r="V68" s="43"/>
      <c r="W68" s="43"/>
      <c r="X68" s="43"/>
      <c r="Y68" s="43"/>
      <c r="Z68" s="43"/>
      <c r="AA68" s="43"/>
      <c r="AB68" s="43"/>
      <c r="AC68" s="43"/>
      <c r="AD68" s="43"/>
    </row>
    <row r="69" spans="1:30" ht="12.75" hidden="1" customHeight="1">
      <c r="A69" s="56">
        <f t="shared" si="1"/>
        <v>16</v>
      </c>
      <c r="B69" s="110"/>
      <c r="C69" s="58"/>
      <c r="D69" s="58"/>
      <c r="E69" s="58"/>
      <c r="F69" s="58"/>
      <c r="G69" s="58"/>
      <c r="H69" s="58"/>
      <c r="I69" s="60"/>
      <c r="J69" s="111"/>
      <c r="K69" s="81"/>
      <c r="L69" s="81"/>
      <c r="M69" s="82"/>
      <c r="N69" s="82"/>
      <c r="O69" s="78"/>
      <c r="P69" s="78"/>
      <c r="Q69" s="78" t="s">
        <v>2426</v>
      </c>
      <c r="R69" s="78" t="s">
        <v>2427</v>
      </c>
      <c r="S69" s="62">
        <v>9999</v>
      </c>
      <c r="T69" s="58">
        <f>(J69+K69+L69)+IF((VLOOKUP(Q69,MogulsDD!$A$1:$C$2000,3,FALSE)*(M69+O69)/2)&gt;3.75,3.75,VLOOKUP(Q69,MogulsDD!$A$1:$C$2000,3,FALSE)*(M69+O69)/2)+IF((VLOOKUP(R69,MogulsDD!$A$1:$C$2000,3,FALSE)*(N69+P69)/2)&gt;3.75,3.75,VLOOKUP(R69,MogulsDD!$A$1:$C$2000,3,FALSE)*(N69+P69)/2)+IF((18-12*S69/$J$5)&gt;7.5,7.5,IF((18-12*S69/$J$5)&lt;0,0,(18-12*S69/$J$5)))</f>
        <v>0</v>
      </c>
      <c r="U69" s="43"/>
      <c r="V69" s="43"/>
      <c r="W69" s="43"/>
      <c r="X69" s="43"/>
      <c r="Y69" s="43"/>
      <c r="Z69" s="43"/>
      <c r="AA69" s="43"/>
      <c r="AB69" s="43"/>
      <c r="AC69" s="43"/>
      <c r="AD69" s="43"/>
    </row>
    <row r="70" spans="1:30" ht="12.75" hidden="1" customHeight="1">
      <c r="A70" s="56">
        <f t="shared" si="1"/>
        <v>16</v>
      </c>
      <c r="B70" s="110"/>
      <c r="C70" s="58"/>
      <c r="D70" s="58"/>
      <c r="E70" s="58"/>
      <c r="F70" s="58"/>
      <c r="G70" s="58"/>
      <c r="H70" s="58"/>
      <c r="I70" s="60"/>
      <c r="J70" s="111"/>
      <c r="K70" s="81"/>
      <c r="L70" s="81"/>
      <c r="M70" s="82"/>
      <c r="N70" s="82"/>
      <c r="O70" s="78"/>
      <c r="P70" s="78"/>
      <c r="Q70" s="78" t="s">
        <v>2428</v>
      </c>
      <c r="R70" s="78" t="s">
        <v>2429</v>
      </c>
      <c r="S70" s="62">
        <v>9999</v>
      </c>
      <c r="T70" s="58">
        <f>(J70+K70+L70)+IF((VLOOKUP(Q70,MogulsDD!$A$1:$C$2000,3,FALSE)*(M70+O70)/2)&gt;3.75,3.75,VLOOKUP(Q70,MogulsDD!$A$1:$C$2000,3,FALSE)*(M70+O70)/2)+IF((VLOOKUP(R70,MogulsDD!$A$1:$C$2000,3,FALSE)*(N70+P70)/2)&gt;3.75,3.75,VLOOKUP(R70,MogulsDD!$A$1:$C$2000,3,FALSE)*(N70+P70)/2)+IF((18-12*S70/$J$5)&gt;7.5,7.5,IF((18-12*S70/$J$5)&lt;0,0,(18-12*S70/$J$5)))</f>
        <v>0</v>
      </c>
      <c r="U70" s="43"/>
      <c r="V70" s="43"/>
      <c r="W70" s="43"/>
      <c r="X70" s="43"/>
      <c r="Y70" s="43"/>
      <c r="Z70" s="43"/>
      <c r="AA70" s="43"/>
      <c r="AB70" s="43"/>
      <c r="AC70" s="43"/>
      <c r="AD70" s="43"/>
    </row>
    <row r="71" spans="1:30" ht="12.75" hidden="1" customHeight="1">
      <c r="A71" s="56">
        <f t="shared" si="1"/>
        <v>16</v>
      </c>
      <c r="B71" s="110"/>
      <c r="C71" s="58"/>
      <c r="D71" s="58"/>
      <c r="E71" s="58"/>
      <c r="F71" s="58"/>
      <c r="G71" s="58"/>
      <c r="H71" s="58"/>
      <c r="I71" s="60"/>
      <c r="J71" s="111"/>
      <c r="K71" s="81"/>
      <c r="L71" s="81"/>
      <c r="M71" s="82"/>
      <c r="N71" s="82"/>
      <c r="O71" s="78"/>
      <c r="P71" s="78"/>
      <c r="Q71" s="78" t="s">
        <v>2430</v>
      </c>
      <c r="R71" s="78" t="s">
        <v>2431</v>
      </c>
      <c r="S71" s="62">
        <v>9999</v>
      </c>
      <c r="T71" s="58">
        <f>(J71+K71+L71)+IF((VLOOKUP(Q71,MogulsDD!$A$1:$C$2000,3,FALSE)*(M71+O71)/2)&gt;3.75,3.75,VLOOKUP(Q71,MogulsDD!$A$1:$C$2000,3,FALSE)*(M71+O71)/2)+IF((VLOOKUP(R71,MogulsDD!$A$1:$C$2000,3,FALSE)*(N71+P71)/2)&gt;3.75,3.75,VLOOKUP(R71,MogulsDD!$A$1:$C$2000,3,FALSE)*(N71+P71)/2)+IF((18-12*S71/$J$5)&gt;7.5,7.5,IF((18-12*S71/$J$5)&lt;0,0,(18-12*S71/$J$5)))</f>
        <v>0</v>
      </c>
      <c r="U71" s="43"/>
      <c r="V71" s="43"/>
      <c r="W71" s="43"/>
      <c r="X71" s="43"/>
      <c r="Y71" s="43"/>
      <c r="Z71" s="43"/>
      <c r="AA71" s="43"/>
      <c r="AB71" s="43"/>
      <c r="AC71" s="43"/>
      <c r="AD71" s="43"/>
    </row>
    <row r="72" spans="1:30" ht="12.75" hidden="1" customHeight="1">
      <c r="A72" s="56">
        <f t="shared" si="1"/>
        <v>16</v>
      </c>
      <c r="B72" s="110"/>
      <c r="C72" s="58"/>
      <c r="D72" s="58"/>
      <c r="E72" s="58"/>
      <c r="F72" s="58"/>
      <c r="G72" s="58"/>
      <c r="H72" s="58"/>
      <c r="I72" s="60"/>
      <c r="J72" s="111"/>
      <c r="K72" s="81"/>
      <c r="L72" s="81"/>
      <c r="M72" s="82"/>
      <c r="N72" s="82"/>
      <c r="O72" s="78"/>
      <c r="P72" s="78"/>
      <c r="Q72" s="78" t="s">
        <v>2432</v>
      </c>
      <c r="R72" s="78" t="s">
        <v>2433</v>
      </c>
      <c r="S72" s="62">
        <v>9999</v>
      </c>
      <c r="T72" s="58">
        <f>(J72+K72+L72)+IF((VLOOKUP(Q72,MogulsDD!$A$1:$C$2000,3,FALSE)*(M72+O72)/2)&gt;3.75,3.75,VLOOKUP(Q72,MogulsDD!$A$1:$C$2000,3,FALSE)*(M72+O72)/2)+IF((VLOOKUP(R72,MogulsDD!$A$1:$C$2000,3,FALSE)*(N72+P72)/2)&gt;3.75,3.75,VLOOKUP(R72,MogulsDD!$A$1:$C$2000,3,FALSE)*(N72+P72)/2)+IF((18-12*S72/$J$5)&gt;7.5,7.5,IF((18-12*S72/$J$5)&lt;0,0,(18-12*S72/$J$5)))</f>
        <v>0</v>
      </c>
      <c r="U72" s="43"/>
      <c r="V72" s="43"/>
      <c r="W72" s="43"/>
      <c r="X72" s="43"/>
      <c r="Y72" s="43"/>
      <c r="Z72" s="43"/>
      <c r="AA72" s="43"/>
      <c r="AB72" s="43"/>
      <c r="AC72" s="43"/>
      <c r="AD72" s="43"/>
    </row>
    <row r="73" spans="1:30" ht="12.75" hidden="1" customHeight="1">
      <c r="A73" s="56">
        <f t="shared" ref="A73:A104" si="2">RANK(T73,$T$41:$T$140,0)</f>
        <v>16</v>
      </c>
      <c r="B73" s="110"/>
      <c r="C73" s="58"/>
      <c r="D73" s="58"/>
      <c r="E73" s="58"/>
      <c r="F73" s="58"/>
      <c r="G73" s="58"/>
      <c r="H73" s="58"/>
      <c r="I73" s="60"/>
      <c r="J73" s="111"/>
      <c r="K73" s="81"/>
      <c r="L73" s="81"/>
      <c r="M73" s="82"/>
      <c r="N73" s="82"/>
      <c r="O73" s="78"/>
      <c r="P73" s="78"/>
      <c r="Q73" s="78" t="s">
        <v>2434</v>
      </c>
      <c r="R73" s="78" t="s">
        <v>2435</v>
      </c>
      <c r="S73" s="62">
        <v>9999</v>
      </c>
      <c r="T73" s="58">
        <f>(J73+K73+L73)+IF((VLOOKUP(Q73,MogulsDD!$A$1:$C$2000,3,FALSE)*(M73+O73)/2)&gt;3.75,3.75,VLOOKUP(Q73,MogulsDD!$A$1:$C$2000,3,FALSE)*(M73+O73)/2)+IF((VLOOKUP(R73,MogulsDD!$A$1:$C$2000,3,FALSE)*(N73+P73)/2)&gt;3.75,3.75,VLOOKUP(R73,MogulsDD!$A$1:$C$2000,3,FALSE)*(N73+P73)/2)+IF((18-12*S73/$J$5)&gt;7.5,7.5,IF((18-12*S73/$J$5)&lt;0,0,(18-12*S73/$J$5)))</f>
        <v>0</v>
      </c>
      <c r="U73" s="43"/>
      <c r="V73" s="43"/>
      <c r="W73" s="43"/>
      <c r="X73" s="43"/>
      <c r="Y73" s="43"/>
      <c r="Z73" s="43"/>
      <c r="AA73" s="43"/>
      <c r="AB73" s="43"/>
      <c r="AC73" s="43"/>
      <c r="AD73" s="43"/>
    </row>
    <row r="74" spans="1:30" ht="12.75" hidden="1" customHeight="1">
      <c r="A74" s="56">
        <f t="shared" si="2"/>
        <v>16</v>
      </c>
      <c r="B74" s="110"/>
      <c r="C74" s="58"/>
      <c r="D74" s="58"/>
      <c r="E74" s="58"/>
      <c r="F74" s="58"/>
      <c r="G74" s="58"/>
      <c r="H74" s="58"/>
      <c r="I74" s="60"/>
      <c r="J74" s="111"/>
      <c r="K74" s="81"/>
      <c r="L74" s="81"/>
      <c r="M74" s="82"/>
      <c r="N74" s="82"/>
      <c r="O74" s="78"/>
      <c r="P74" s="78"/>
      <c r="Q74" s="78" t="s">
        <v>2436</v>
      </c>
      <c r="R74" s="78" t="s">
        <v>2437</v>
      </c>
      <c r="S74" s="62">
        <v>9999</v>
      </c>
      <c r="T74" s="58">
        <f>(J74+K74+L74)+IF((VLOOKUP(Q74,MogulsDD!$A$1:$C$2000,3,FALSE)*(M74+O74)/2)&gt;3.75,3.75,VLOOKUP(Q74,MogulsDD!$A$1:$C$2000,3,FALSE)*(M74+O74)/2)+IF((VLOOKUP(R74,MogulsDD!$A$1:$C$2000,3,FALSE)*(N74+P74)/2)&gt;3.75,3.75,VLOOKUP(R74,MogulsDD!$A$1:$C$2000,3,FALSE)*(N74+P74)/2)+IF((18-12*S74/$J$5)&gt;7.5,7.5,IF((18-12*S74/$J$5)&lt;0,0,(18-12*S74/$J$5)))</f>
        <v>0</v>
      </c>
      <c r="U74" s="43"/>
      <c r="V74" s="43"/>
      <c r="W74" s="43"/>
      <c r="X74" s="43"/>
      <c r="Y74" s="43"/>
      <c r="Z74" s="43"/>
      <c r="AA74" s="43"/>
      <c r="AB74" s="43"/>
      <c r="AC74" s="43"/>
      <c r="AD74" s="43"/>
    </row>
    <row r="75" spans="1:30" ht="12.75" hidden="1" customHeight="1">
      <c r="A75" s="56">
        <f t="shared" si="2"/>
        <v>16</v>
      </c>
      <c r="B75" s="110"/>
      <c r="C75" s="58"/>
      <c r="D75" s="58"/>
      <c r="E75" s="58"/>
      <c r="F75" s="58"/>
      <c r="G75" s="58"/>
      <c r="H75" s="58"/>
      <c r="I75" s="60"/>
      <c r="J75" s="112"/>
      <c r="K75" s="81"/>
      <c r="L75" s="81"/>
      <c r="M75" s="82"/>
      <c r="N75" s="113"/>
      <c r="O75" s="114"/>
      <c r="P75" s="114"/>
      <c r="Q75" s="78" t="s">
        <v>2438</v>
      </c>
      <c r="R75" s="78" t="s">
        <v>2439</v>
      </c>
      <c r="S75" s="62">
        <v>9999</v>
      </c>
      <c r="T75" s="58">
        <f>(J75+K75+L75)+IF((VLOOKUP(Q75,MogulsDD!$A$1:$C$2000,3,FALSE)*(M75+O75)/2)&gt;3.75,3.75,VLOOKUP(Q75,MogulsDD!$A$1:$C$2000,3,FALSE)*(M75+O75)/2)+IF((VLOOKUP(R75,MogulsDD!$A$1:$C$2000,3,FALSE)*(N75+P75)/2)&gt;3.75,3.75,VLOOKUP(R75,MogulsDD!$A$1:$C$2000,3,FALSE)*(N75+P75)/2)+IF((18-12*S75/$J$5)&gt;7.5,7.5,IF((18-12*S75/$J$5)&lt;0,0,(18-12*S75/$J$5)))</f>
        <v>0</v>
      </c>
      <c r="U75" s="43"/>
      <c r="V75" s="43"/>
      <c r="W75" s="43"/>
      <c r="X75" s="43"/>
      <c r="Y75" s="43"/>
      <c r="Z75" s="43"/>
      <c r="AA75" s="43"/>
      <c r="AB75" s="43"/>
      <c r="AC75" s="43"/>
      <c r="AD75" s="43"/>
    </row>
    <row r="76" spans="1:30" ht="12.75" hidden="1" customHeight="1">
      <c r="A76" s="56">
        <f t="shared" si="2"/>
        <v>16</v>
      </c>
      <c r="B76" s="110"/>
      <c r="C76" s="58"/>
      <c r="D76" s="58"/>
      <c r="E76" s="58"/>
      <c r="F76" s="58"/>
      <c r="G76" s="58"/>
      <c r="H76" s="58"/>
      <c r="I76" s="60"/>
      <c r="J76" s="111"/>
      <c r="K76" s="81"/>
      <c r="L76" s="81"/>
      <c r="M76" s="82"/>
      <c r="N76" s="82"/>
      <c r="O76" s="78"/>
      <c r="P76" s="78"/>
      <c r="Q76" s="78" t="s">
        <v>2440</v>
      </c>
      <c r="R76" s="78" t="s">
        <v>2441</v>
      </c>
      <c r="S76" s="62">
        <v>9999</v>
      </c>
      <c r="T76" s="58">
        <f>(J76+K76+L76)+IF((VLOOKUP(Q76,MogulsDD!$A$1:$C$2000,3,FALSE)*(M76+O76)/2)&gt;3.75,3.75,VLOOKUP(Q76,MogulsDD!$A$1:$C$2000,3,FALSE)*(M76+O76)/2)+IF((VLOOKUP(R76,MogulsDD!$A$1:$C$2000,3,FALSE)*(N76+P76)/2)&gt;3.75,3.75,VLOOKUP(R76,MogulsDD!$A$1:$C$2000,3,FALSE)*(N76+P76)/2)+IF((18-12*S76/$J$5)&gt;7.5,7.5,IF((18-12*S76/$J$5)&lt;0,0,(18-12*S76/$J$5)))</f>
        <v>0</v>
      </c>
      <c r="U76" s="43"/>
      <c r="V76" s="43"/>
      <c r="W76" s="43"/>
      <c r="X76" s="43"/>
      <c r="Y76" s="43"/>
      <c r="Z76" s="43"/>
      <c r="AA76" s="43"/>
      <c r="AB76" s="43"/>
      <c r="AC76" s="43"/>
      <c r="AD76" s="43"/>
    </row>
    <row r="77" spans="1:30" ht="12.75" hidden="1" customHeight="1">
      <c r="A77" s="56">
        <f t="shared" si="2"/>
        <v>16</v>
      </c>
      <c r="B77" s="110"/>
      <c r="C77" s="58"/>
      <c r="D77" s="58"/>
      <c r="E77" s="58"/>
      <c r="F77" s="58"/>
      <c r="G77" s="58"/>
      <c r="H77" s="58"/>
      <c r="I77" s="60"/>
      <c r="J77" s="111"/>
      <c r="K77" s="81"/>
      <c r="L77" s="81"/>
      <c r="M77" s="82"/>
      <c r="N77" s="82"/>
      <c r="O77" s="78"/>
      <c r="P77" s="78"/>
      <c r="Q77" s="78" t="s">
        <v>2442</v>
      </c>
      <c r="R77" s="78" t="s">
        <v>2443</v>
      </c>
      <c r="S77" s="62">
        <v>9999</v>
      </c>
      <c r="T77" s="58">
        <f>(J77+K77+L77)+IF((VLOOKUP(Q77,MogulsDD!$A$1:$C$2000,3,FALSE)*(M77+O77)/2)&gt;3.75,3.75,VLOOKUP(Q77,MogulsDD!$A$1:$C$2000,3,FALSE)*(M77+O77)/2)+IF((VLOOKUP(R77,MogulsDD!$A$1:$C$2000,3,FALSE)*(N77+P77)/2)&gt;3.75,3.75,VLOOKUP(R77,MogulsDD!$A$1:$C$2000,3,FALSE)*(N77+P77)/2)+IF((18-12*S77/$J$5)&gt;7.5,7.5,IF((18-12*S77/$J$5)&lt;0,0,(18-12*S77/$J$5)))</f>
        <v>0</v>
      </c>
      <c r="U77" s="43"/>
      <c r="V77" s="43"/>
      <c r="W77" s="43"/>
      <c r="X77" s="43"/>
      <c r="Y77" s="43"/>
      <c r="Z77" s="43"/>
      <c r="AA77" s="43"/>
      <c r="AB77" s="43"/>
      <c r="AC77" s="43"/>
      <c r="AD77" s="43"/>
    </row>
    <row r="78" spans="1:30" ht="12.75" hidden="1" customHeight="1">
      <c r="A78" s="56">
        <f t="shared" si="2"/>
        <v>16</v>
      </c>
      <c r="B78" s="110"/>
      <c r="C78" s="58"/>
      <c r="D78" s="58"/>
      <c r="E78" s="58"/>
      <c r="F78" s="58"/>
      <c r="G78" s="58"/>
      <c r="H78" s="58"/>
      <c r="I78" s="60"/>
      <c r="J78" s="111"/>
      <c r="K78" s="81"/>
      <c r="L78" s="81"/>
      <c r="M78" s="82"/>
      <c r="N78" s="82"/>
      <c r="O78" s="78"/>
      <c r="P78" s="78"/>
      <c r="Q78" s="78" t="s">
        <v>2444</v>
      </c>
      <c r="R78" s="78" t="s">
        <v>2445</v>
      </c>
      <c r="S78" s="62">
        <v>9999</v>
      </c>
      <c r="T78" s="58">
        <f>(J78+K78+L78)+IF((VLOOKUP(Q78,MogulsDD!$A$1:$C$2000,3,FALSE)*(M78+O78)/2)&gt;3.75,3.75,VLOOKUP(Q78,MogulsDD!$A$1:$C$2000,3,FALSE)*(M78+O78)/2)+IF((VLOOKUP(R78,MogulsDD!$A$1:$C$2000,3,FALSE)*(N78+P78)/2)&gt;3.75,3.75,VLOOKUP(R78,MogulsDD!$A$1:$C$2000,3,FALSE)*(N78+P78)/2)+IF((18-12*S78/$J$5)&gt;7.5,7.5,IF((18-12*S78/$J$5)&lt;0,0,(18-12*S78/$J$5)))</f>
        <v>0</v>
      </c>
      <c r="U78" s="43"/>
      <c r="V78" s="43"/>
      <c r="W78" s="43"/>
      <c r="X78" s="43"/>
      <c r="Y78" s="43"/>
      <c r="Z78" s="43"/>
      <c r="AA78" s="43"/>
      <c r="AB78" s="43"/>
      <c r="AC78" s="43"/>
      <c r="AD78" s="43"/>
    </row>
    <row r="79" spans="1:30" ht="12.75" hidden="1" customHeight="1">
      <c r="A79" s="56">
        <f t="shared" si="2"/>
        <v>16</v>
      </c>
      <c r="B79" s="110"/>
      <c r="C79" s="58"/>
      <c r="D79" s="58"/>
      <c r="E79" s="58"/>
      <c r="F79" s="58"/>
      <c r="G79" s="58"/>
      <c r="H79" s="58"/>
      <c r="I79" s="60"/>
      <c r="J79" s="111"/>
      <c r="K79" s="81"/>
      <c r="L79" s="81"/>
      <c r="M79" s="82"/>
      <c r="N79" s="82"/>
      <c r="O79" s="78"/>
      <c r="P79" s="78"/>
      <c r="Q79" s="78" t="s">
        <v>2446</v>
      </c>
      <c r="R79" s="78" t="s">
        <v>2447</v>
      </c>
      <c r="S79" s="62">
        <v>9999</v>
      </c>
      <c r="T79" s="58">
        <f>(J79+K79+L79)+IF((VLOOKUP(Q79,MogulsDD!$A$1:$C$2000,3,FALSE)*(M79+O79)/2)&gt;3.75,3.75,VLOOKUP(Q79,MogulsDD!$A$1:$C$2000,3,FALSE)*(M79+O79)/2)+IF((VLOOKUP(R79,MogulsDD!$A$1:$C$2000,3,FALSE)*(N79+P79)/2)&gt;3.75,3.75,VLOOKUP(R79,MogulsDD!$A$1:$C$2000,3,FALSE)*(N79+P79)/2)+IF((18-12*S79/$J$5)&gt;7.5,7.5,IF((18-12*S79/$J$5)&lt;0,0,(18-12*S79/$J$5)))</f>
        <v>0</v>
      </c>
      <c r="U79" s="43"/>
      <c r="V79" s="43"/>
      <c r="W79" s="43"/>
      <c r="X79" s="43"/>
      <c r="Y79" s="43"/>
      <c r="Z79" s="43"/>
      <c r="AA79" s="43"/>
      <c r="AB79" s="43"/>
      <c r="AC79" s="43"/>
      <c r="AD79" s="43"/>
    </row>
    <row r="80" spans="1:30" ht="12.75" hidden="1" customHeight="1">
      <c r="A80" s="56">
        <f t="shared" si="2"/>
        <v>16</v>
      </c>
      <c r="B80" s="110"/>
      <c r="C80" s="58"/>
      <c r="D80" s="58"/>
      <c r="E80" s="58"/>
      <c r="F80" s="58"/>
      <c r="G80" s="58"/>
      <c r="H80" s="58"/>
      <c r="I80" s="60"/>
      <c r="J80" s="111"/>
      <c r="K80" s="81"/>
      <c r="L80" s="81"/>
      <c r="M80" s="82"/>
      <c r="N80" s="82"/>
      <c r="O80" s="78"/>
      <c r="P80" s="78"/>
      <c r="Q80" s="78" t="s">
        <v>2448</v>
      </c>
      <c r="R80" s="78" t="s">
        <v>2449</v>
      </c>
      <c r="S80" s="62">
        <v>9999</v>
      </c>
      <c r="T80" s="58">
        <f>(J80+K80+L80)+IF((VLOOKUP(Q80,MogulsDD!$A$1:$C$2000,3,FALSE)*(M80+O80)/2)&gt;3.75,3.75,VLOOKUP(Q80,MogulsDD!$A$1:$C$2000,3,FALSE)*(M80+O80)/2)+IF((VLOOKUP(R80,MogulsDD!$A$1:$C$2000,3,FALSE)*(N80+P80)/2)&gt;3.75,3.75,VLOOKUP(R80,MogulsDD!$A$1:$C$2000,3,FALSE)*(N80+P80)/2)+IF((18-12*S80/$J$5)&gt;7.5,7.5,IF((18-12*S80/$J$5)&lt;0,0,(18-12*S80/$J$5)))</f>
        <v>0</v>
      </c>
      <c r="U80" s="43"/>
      <c r="V80" s="43"/>
      <c r="W80" s="43"/>
      <c r="X80" s="43"/>
      <c r="Y80" s="43"/>
      <c r="Z80" s="43"/>
      <c r="AA80" s="43"/>
      <c r="AB80" s="43"/>
      <c r="AC80" s="43"/>
      <c r="AD80" s="43"/>
    </row>
    <row r="81" spans="1:30" ht="12.75" hidden="1" customHeight="1">
      <c r="A81" s="56">
        <f t="shared" si="2"/>
        <v>16</v>
      </c>
      <c r="B81" s="110"/>
      <c r="C81" s="58"/>
      <c r="D81" s="58"/>
      <c r="E81" s="58"/>
      <c r="F81" s="58"/>
      <c r="G81" s="58"/>
      <c r="H81" s="58"/>
      <c r="I81" s="60"/>
      <c r="J81" s="111"/>
      <c r="K81" s="81"/>
      <c r="L81" s="81"/>
      <c r="M81" s="82"/>
      <c r="N81" s="82"/>
      <c r="O81" s="78"/>
      <c r="P81" s="78"/>
      <c r="Q81" s="78" t="s">
        <v>2450</v>
      </c>
      <c r="R81" s="78" t="s">
        <v>2451</v>
      </c>
      <c r="S81" s="62">
        <v>9999</v>
      </c>
      <c r="T81" s="58">
        <f>(J81+K81+L81)+IF((VLOOKUP(Q81,MogulsDD!$A$1:$C$2000,3,FALSE)*(M81+O81)/2)&gt;3.75,3.75,VLOOKUP(Q81,MogulsDD!$A$1:$C$2000,3,FALSE)*(M81+O81)/2)+IF((VLOOKUP(R81,MogulsDD!$A$1:$C$2000,3,FALSE)*(N81+P81)/2)&gt;3.75,3.75,VLOOKUP(R81,MogulsDD!$A$1:$C$2000,3,FALSE)*(N81+P81)/2)+IF((18-12*S81/$J$5)&gt;7.5,7.5,IF((18-12*S81/$J$5)&lt;0,0,(18-12*S81/$J$5)))</f>
        <v>0</v>
      </c>
      <c r="U81" s="43"/>
      <c r="V81" s="43"/>
      <c r="W81" s="43"/>
      <c r="X81" s="43"/>
      <c r="Y81" s="43"/>
      <c r="Z81" s="43"/>
      <c r="AA81" s="43"/>
      <c r="AB81" s="43"/>
      <c r="AC81" s="43"/>
      <c r="AD81" s="43"/>
    </row>
    <row r="82" spans="1:30" ht="12.75" hidden="1" customHeight="1">
      <c r="A82" s="56">
        <f t="shared" si="2"/>
        <v>16</v>
      </c>
      <c r="B82" s="110"/>
      <c r="C82" s="58"/>
      <c r="D82" s="58"/>
      <c r="E82" s="58"/>
      <c r="F82" s="58"/>
      <c r="G82" s="58"/>
      <c r="H82" s="58"/>
      <c r="I82" s="60"/>
      <c r="J82" s="111"/>
      <c r="K82" s="81"/>
      <c r="L82" s="81"/>
      <c r="M82" s="82"/>
      <c r="N82" s="82"/>
      <c r="O82" s="78"/>
      <c r="P82" s="78"/>
      <c r="Q82" s="78" t="s">
        <v>2452</v>
      </c>
      <c r="R82" s="78" t="s">
        <v>2453</v>
      </c>
      <c r="S82" s="62">
        <v>9999</v>
      </c>
      <c r="T82" s="58">
        <f>(J82+K82+L82)+IF((VLOOKUP(Q82,MogulsDD!$A$1:$C$2000,3,FALSE)*(M82+O82)/2)&gt;3.75,3.75,VLOOKUP(Q82,MogulsDD!$A$1:$C$2000,3,FALSE)*(M82+O82)/2)+IF((VLOOKUP(R82,MogulsDD!$A$1:$C$2000,3,FALSE)*(N82+P82)/2)&gt;3.75,3.75,VLOOKUP(R82,MogulsDD!$A$1:$C$2000,3,FALSE)*(N82+P82)/2)+IF((18-12*S82/$J$5)&gt;7.5,7.5,IF((18-12*S82/$J$5)&lt;0,0,(18-12*S82/$J$5)))</f>
        <v>0</v>
      </c>
      <c r="U82" s="43"/>
      <c r="V82" s="43"/>
      <c r="W82" s="43"/>
      <c r="X82" s="43"/>
      <c r="Y82" s="43"/>
      <c r="Z82" s="43"/>
      <c r="AA82" s="43"/>
      <c r="AB82" s="43"/>
      <c r="AC82" s="43"/>
      <c r="AD82" s="43"/>
    </row>
    <row r="83" spans="1:30" ht="12.75" hidden="1" customHeight="1">
      <c r="A83" s="56">
        <f t="shared" si="2"/>
        <v>16</v>
      </c>
      <c r="B83" s="110"/>
      <c r="C83" s="58"/>
      <c r="D83" s="58"/>
      <c r="E83" s="58"/>
      <c r="F83" s="58"/>
      <c r="G83" s="58"/>
      <c r="H83" s="58"/>
      <c r="I83" s="60"/>
      <c r="J83" s="111"/>
      <c r="K83" s="81"/>
      <c r="L83" s="81"/>
      <c r="M83" s="82"/>
      <c r="N83" s="82"/>
      <c r="O83" s="78"/>
      <c r="P83" s="78"/>
      <c r="Q83" s="78" t="s">
        <v>2454</v>
      </c>
      <c r="R83" s="78" t="s">
        <v>2455</v>
      </c>
      <c r="S83" s="62">
        <v>9999</v>
      </c>
      <c r="T83" s="58">
        <f>(J83+K83+L83)+IF((VLOOKUP(Q83,MogulsDD!$A$1:$C$2000,3,FALSE)*(M83+O83)/2)&gt;3.75,3.75,VLOOKUP(Q83,MogulsDD!$A$1:$C$2000,3,FALSE)*(M83+O83)/2)+IF((VLOOKUP(R83,MogulsDD!$A$1:$C$2000,3,FALSE)*(N83+P83)/2)&gt;3.75,3.75,VLOOKUP(R83,MogulsDD!$A$1:$C$2000,3,FALSE)*(N83+P83)/2)+IF((18-12*S83/$J$5)&gt;7.5,7.5,IF((18-12*S83/$J$5)&lt;0,0,(18-12*S83/$J$5)))</f>
        <v>0</v>
      </c>
      <c r="U83" s="43"/>
      <c r="V83" s="43"/>
      <c r="W83" s="43"/>
      <c r="X83" s="43"/>
      <c r="Y83" s="43"/>
      <c r="Z83" s="43"/>
      <c r="AA83" s="43"/>
      <c r="AB83" s="43"/>
      <c r="AC83" s="43"/>
      <c r="AD83" s="43"/>
    </row>
    <row r="84" spans="1:30" ht="12.75" hidden="1" customHeight="1">
      <c r="A84" s="56">
        <f t="shared" si="2"/>
        <v>16</v>
      </c>
      <c r="B84" s="110"/>
      <c r="C84" s="58"/>
      <c r="D84" s="58"/>
      <c r="E84" s="58"/>
      <c r="F84" s="58"/>
      <c r="G84" s="58"/>
      <c r="H84" s="58"/>
      <c r="I84" s="60"/>
      <c r="J84" s="111"/>
      <c r="K84" s="81"/>
      <c r="L84" s="81"/>
      <c r="M84" s="82"/>
      <c r="N84" s="82"/>
      <c r="O84" s="78"/>
      <c r="P84" s="78"/>
      <c r="Q84" s="78" t="s">
        <v>2456</v>
      </c>
      <c r="R84" s="78" t="s">
        <v>2457</v>
      </c>
      <c r="S84" s="62">
        <v>9999</v>
      </c>
      <c r="T84" s="58">
        <f>(J84+K84+L84)+IF((VLOOKUP(Q84,MogulsDD!$A$1:$C$2000,3,FALSE)*(M84+O84)/2)&gt;3.75,3.75,VLOOKUP(Q84,MogulsDD!$A$1:$C$2000,3,FALSE)*(M84+O84)/2)+IF((VLOOKUP(R84,MogulsDD!$A$1:$C$2000,3,FALSE)*(N84+P84)/2)&gt;3.75,3.75,VLOOKUP(R84,MogulsDD!$A$1:$C$2000,3,FALSE)*(N84+P84)/2)+IF((18-12*S84/$J$5)&gt;7.5,7.5,IF((18-12*S84/$J$5)&lt;0,0,(18-12*S84/$J$5)))</f>
        <v>0</v>
      </c>
      <c r="U84" s="43"/>
      <c r="V84" s="43"/>
      <c r="W84" s="43"/>
      <c r="X84" s="43"/>
      <c r="Y84" s="43"/>
      <c r="Z84" s="43"/>
      <c r="AA84" s="43"/>
      <c r="AB84" s="43"/>
      <c r="AC84" s="43"/>
      <c r="AD84" s="43"/>
    </row>
    <row r="85" spans="1:30" ht="12.75" hidden="1" customHeight="1">
      <c r="A85" s="56">
        <f t="shared" si="2"/>
        <v>16</v>
      </c>
      <c r="B85" s="110"/>
      <c r="C85" s="58"/>
      <c r="D85" s="58"/>
      <c r="E85" s="58"/>
      <c r="F85" s="58"/>
      <c r="G85" s="58"/>
      <c r="H85" s="58"/>
      <c r="I85" s="60"/>
      <c r="J85" s="111"/>
      <c r="K85" s="81"/>
      <c r="L85" s="81"/>
      <c r="M85" s="82"/>
      <c r="N85" s="82"/>
      <c r="O85" s="78"/>
      <c r="P85" s="78"/>
      <c r="Q85" s="78" t="s">
        <v>2458</v>
      </c>
      <c r="R85" s="78" t="s">
        <v>2459</v>
      </c>
      <c r="S85" s="62">
        <v>9999</v>
      </c>
      <c r="T85" s="58">
        <f>(J85+K85+L85)+IF((VLOOKUP(Q85,MogulsDD!$A$1:$C$2000,3,FALSE)*(M85+O85)/2)&gt;3.75,3.75,VLOOKUP(Q85,MogulsDD!$A$1:$C$2000,3,FALSE)*(M85+O85)/2)+IF((VLOOKUP(R85,MogulsDD!$A$1:$C$2000,3,FALSE)*(N85+P85)/2)&gt;3.75,3.75,VLOOKUP(R85,MogulsDD!$A$1:$C$2000,3,FALSE)*(N85+P85)/2)+IF((18-12*S85/$J$5)&gt;7.5,7.5,IF((18-12*S85/$J$5)&lt;0,0,(18-12*S85/$J$5)))</f>
        <v>0</v>
      </c>
      <c r="U85" s="43"/>
      <c r="V85" s="43"/>
      <c r="W85" s="43"/>
      <c r="X85" s="43"/>
      <c r="Y85" s="43"/>
      <c r="Z85" s="43"/>
      <c r="AA85" s="43"/>
      <c r="AB85" s="43"/>
      <c r="AC85" s="43"/>
      <c r="AD85" s="43"/>
    </row>
    <row r="86" spans="1:30" ht="12.75" hidden="1" customHeight="1">
      <c r="A86" s="56">
        <f t="shared" si="2"/>
        <v>16</v>
      </c>
      <c r="B86" s="110"/>
      <c r="C86" s="58"/>
      <c r="D86" s="58"/>
      <c r="E86" s="58"/>
      <c r="F86" s="58"/>
      <c r="G86" s="58"/>
      <c r="H86" s="58"/>
      <c r="I86" s="60"/>
      <c r="J86" s="111"/>
      <c r="K86" s="81"/>
      <c r="L86" s="81"/>
      <c r="M86" s="82"/>
      <c r="N86" s="82"/>
      <c r="O86" s="78"/>
      <c r="P86" s="78"/>
      <c r="Q86" s="78" t="s">
        <v>2460</v>
      </c>
      <c r="R86" s="78" t="s">
        <v>2461</v>
      </c>
      <c r="S86" s="62">
        <v>9999</v>
      </c>
      <c r="T86" s="58">
        <f>(J86+K86+L86)+IF((VLOOKUP(Q86,MogulsDD!$A$1:$C$2000,3,FALSE)*(M86+O86)/2)&gt;3.75,3.75,VLOOKUP(Q86,MogulsDD!$A$1:$C$2000,3,FALSE)*(M86+O86)/2)+IF((VLOOKUP(R86,MogulsDD!$A$1:$C$2000,3,FALSE)*(N86+P86)/2)&gt;3.75,3.75,VLOOKUP(R86,MogulsDD!$A$1:$C$2000,3,FALSE)*(N86+P86)/2)+IF((18-12*S86/$J$5)&gt;7.5,7.5,IF((18-12*S86/$J$5)&lt;0,0,(18-12*S86/$J$5)))</f>
        <v>0</v>
      </c>
      <c r="U86" s="43"/>
      <c r="V86" s="43"/>
      <c r="W86" s="43"/>
      <c r="X86" s="43"/>
      <c r="Y86" s="43"/>
      <c r="Z86" s="43"/>
      <c r="AA86" s="43"/>
      <c r="AB86" s="43"/>
      <c r="AC86" s="43"/>
      <c r="AD86" s="43"/>
    </row>
    <row r="87" spans="1:30" ht="12.75" hidden="1" customHeight="1">
      <c r="A87" s="56">
        <f t="shared" si="2"/>
        <v>16</v>
      </c>
      <c r="B87" s="110"/>
      <c r="C87" s="58"/>
      <c r="D87" s="58"/>
      <c r="E87" s="58"/>
      <c r="F87" s="58"/>
      <c r="G87" s="58"/>
      <c r="H87" s="58"/>
      <c r="I87" s="60"/>
      <c r="J87" s="111"/>
      <c r="K87" s="81"/>
      <c r="L87" s="81"/>
      <c r="M87" s="82"/>
      <c r="N87" s="82"/>
      <c r="O87" s="78"/>
      <c r="P87" s="78"/>
      <c r="Q87" s="78" t="s">
        <v>2462</v>
      </c>
      <c r="R87" s="78" t="s">
        <v>2463</v>
      </c>
      <c r="S87" s="62">
        <v>9999</v>
      </c>
      <c r="T87" s="58">
        <f>(J87+K87+L87)+IF((VLOOKUP(Q87,MogulsDD!$A$1:$C$2000,3,FALSE)*(M87+O87)/2)&gt;3.75,3.75,VLOOKUP(Q87,MogulsDD!$A$1:$C$2000,3,FALSE)*(M87+O87)/2)+IF((VLOOKUP(R87,MogulsDD!$A$1:$C$2000,3,FALSE)*(N87+P87)/2)&gt;3.75,3.75,VLOOKUP(R87,MogulsDD!$A$1:$C$2000,3,FALSE)*(N87+P87)/2)+IF((18-12*S87/$J$5)&gt;7.5,7.5,IF((18-12*S87/$J$5)&lt;0,0,(18-12*S87/$J$5)))</f>
        <v>0</v>
      </c>
      <c r="U87" s="43"/>
      <c r="V87" s="43"/>
      <c r="W87" s="43"/>
      <c r="X87" s="43"/>
      <c r="Y87" s="43"/>
      <c r="Z87" s="43"/>
      <c r="AA87" s="43"/>
      <c r="AB87" s="43"/>
      <c r="AC87" s="43"/>
      <c r="AD87" s="43"/>
    </row>
    <row r="88" spans="1:30" ht="12.75" hidden="1" customHeight="1">
      <c r="A88" s="56">
        <f t="shared" si="2"/>
        <v>16</v>
      </c>
      <c r="B88" s="110"/>
      <c r="C88" s="58"/>
      <c r="D88" s="58"/>
      <c r="E88" s="58"/>
      <c r="F88" s="58"/>
      <c r="G88" s="58"/>
      <c r="H88" s="58"/>
      <c r="I88" s="60"/>
      <c r="J88" s="111"/>
      <c r="K88" s="81"/>
      <c r="L88" s="81"/>
      <c r="M88" s="82"/>
      <c r="N88" s="82"/>
      <c r="O88" s="78"/>
      <c r="P88" s="78"/>
      <c r="Q88" s="78" t="s">
        <v>2464</v>
      </c>
      <c r="R88" s="78" t="s">
        <v>2465</v>
      </c>
      <c r="S88" s="62">
        <v>9999</v>
      </c>
      <c r="T88" s="58">
        <f>(J88+K88+L88)+IF((VLOOKUP(Q88,MogulsDD!$A$1:$C$2000,3,FALSE)*(M88+O88)/2)&gt;3.75,3.75,VLOOKUP(Q88,MogulsDD!$A$1:$C$2000,3,FALSE)*(M88+O88)/2)+IF((VLOOKUP(R88,MogulsDD!$A$1:$C$2000,3,FALSE)*(N88+P88)/2)&gt;3.75,3.75,VLOOKUP(R88,MogulsDD!$A$1:$C$2000,3,FALSE)*(N88+P88)/2)+IF((18-12*S88/$J$5)&gt;7.5,7.5,IF((18-12*S88/$J$5)&lt;0,0,(18-12*S88/$J$5)))</f>
        <v>0</v>
      </c>
      <c r="U88" s="43"/>
      <c r="V88" s="43"/>
      <c r="W88" s="43"/>
      <c r="X88" s="43"/>
      <c r="Y88" s="43"/>
      <c r="Z88" s="43"/>
      <c r="AA88" s="43"/>
      <c r="AB88" s="43"/>
      <c r="AC88" s="43"/>
      <c r="AD88" s="43"/>
    </row>
    <row r="89" spans="1:30" ht="12.75" hidden="1" customHeight="1">
      <c r="A89" s="56">
        <f t="shared" si="2"/>
        <v>16</v>
      </c>
      <c r="B89" s="110"/>
      <c r="C89" s="58"/>
      <c r="D89" s="58"/>
      <c r="E89" s="58"/>
      <c r="F89" s="58"/>
      <c r="G89" s="58"/>
      <c r="H89" s="58"/>
      <c r="I89" s="60"/>
      <c r="J89" s="111"/>
      <c r="K89" s="81"/>
      <c r="L89" s="81"/>
      <c r="M89" s="82"/>
      <c r="N89" s="82"/>
      <c r="O89" s="78"/>
      <c r="P89" s="78"/>
      <c r="Q89" s="78" t="s">
        <v>2466</v>
      </c>
      <c r="R89" s="78" t="s">
        <v>2467</v>
      </c>
      <c r="S89" s="62">
        <v>9999</v>
      </c>
      <c r="T89" s="58">
        <f>(J89+K89+L89)+IF((VLOOKUP(Q89,MogulsDD!$A$1:$C$2000,3,FALSE)*(M89+O89)/2)&gt;3.75,3.75,VLOOKUP(Q89,MogulsDD!$A$1:$C$2000,3,FALSE)*(M89+O89)/2)+IF((VLOOKUP(R89,MogulsDD!$A$1:$C$2000,3,FALSE)*(N89+P89)/2)&gt;3.75,3.75,VLOOKUP(R89,MogulsDD!$A$1:$C$2000,3,FALSE)*(N89+P89)/2)+IF((18-12*S89/$J$5)&gt;7.5,7.5,IF((18-12*S89/$J$5)&lt;0,0,(18-12*S89/$J$5)))</f>
        <v>0</v>
      </c>
      <c r="U89" s="43"/>
      <c r="V89" s="43"/>
      <c r="W89" s="43"/>
      <c r="X89" s="43"/>
      <c r="Y89" s="43"/>
      <c r="Z89" s="43"/>
      <c r="AA89" s="43"/>
      <c r="AB89" s="43"/>
      <c r="AC89" s="43"/>
      <c r="AD89" s="43"/>
    </row>
    <row r="90" spans="1:30" ht="12.75" hidden="1" customHeight="1">
      <c r="A90" s="56">
        <f t="shared" si="2"/>
        <v>16</v>
      </c>
      <c r="B90" s="110"/>
      <c r="C90" s="58"/>
      <c r="D90" s="58"/>
      <c r="E90" s="58"/>
      <c r="F90" s="58"/>
      <c r="G90" s="58"/>
      <c r="H90" s="58"/>
      <c r="I90" s="60"/>
      <c r="J90" s="111"/>
      <c r="K90" s="81"/>
      <c r="L90" s="81"/>
      <c r="M90" s="82"/>
      <c r="N90" s="82"/>
      <c r="O90" s="78"/>
      <c r="P90" s="78"/>
      <c r="Q90" s="78" t="s">
        <v>2468</v>
      </c>
      <c r="R90" s="78" t="s">
        <v>2469</v>
      </c>
      <c r="S90" s="62">
        <v>9999</v>
      </c>
      <c r="T90" s="58">
        <f>(J90+K90+L90)+IF((VLOOKUP(Q90,MogulsDD!$A$1:$C$2000,3,FALSE)*(M90+O90)/2)&gt;3.75,3.75,VLOOKUP(Q90,MogulsDD!$A$1:$C$2000,3,FALSE)*(M90+O90)/2)+IF((VLOOKUP(R90,MogulsDD!$A$1:$C$2000,3,FALSE)*(N90+P90)/2)&gt;3.75,3.75,VLOOKUP(R90,MogulsDD!$A$1:$C$2000,3,FALSE)*(N90+P90)/2)+IF((18-12*S90/$J$5)&gt;7.5,7.5,IF((18-12*S90/$J$5)&lt;0,0,(18-12*S90/$J$5)))</f>
        <v>0</v>
      </c>
      <c r="U90" s="43"/>
      <c r="V90" s="43"/>
      <c r="W90" s="43"/>
      <c r="X90" s="43"/>
      <c r="Y90" s="43"/>
      <c r="Z90" s="43"/>
      <c r="AA90" s="43"/>
      <c r="AB90" s="43"/>
      <c r="AC90" s="43"/>
      <c r="AD90" s="43"/>
    </row>
    <row r="91" spans="1:30" ht="12.75" hidden="1" customHeight="1">
      <c r="A91" s="56">
        <f t="shared" si="2"/>
        <v>16</v>
      </c>
      <c r="B91" s="110"/>
      <c r="C91" s="58"/>
      <c r="D91" s="58"/>
      <c r="E91" s="58"/>
      <c r="F91" s="58"/>
      <c r="G91" s="58"/>
      <c r="H91" s="58"/>
      <c r="I91" s="60"/>
      <c r="J91" s="111"/>
      <c r="K91" s="81"/>
      <c r="L91" s="81"/>
      <c r="M91" s="82"/>
      <c r="N91" s="82"/>
      <c r="O91" s="78"/>
      <c r="P91" s="78"/>
      <c r="Q91" s="78" t="s">
        <v>2470</v>
      </c>
      <c r="R91" s="78" t="s">
        <v>2471</v>
      </c>
      <c r="S91" s="62">
        <v>9999</v>
      </c>
      <c r="T91" s="58">
        <f>(J91+K91+L91)+IF((VLOOKUP(Q91,MogulsDD!$A$1:$C$2000,3,FALSE)*(M91+O91)/2)&gt;3.75,3.75,VLOOKUP(Q91,MogulsDD!$A$1:$C$2000,3,FALSE)*(M91+O91)/2)+IF((VLOOKUP(R91,MogulsDD!$A$1:$C$2000,3,FALSE)*(N91+P91)/2)&gt;3.75,3.75,VLOOKUP(R91,MogulsDD!$A$1:$C$2000,3,FALSE)*(N91+P91)/2)+IF((18-12*S91/$J$5)&gt;7.5,7.5,IF((18-12*S91/$J$5)&lt;0,0,(18-12*S91/$J$5)))</f>
        <v>0</v>
      </c>
      <c r="U91" s="43"/>
      <c r="V91" s="43"/>
      <c r="W91" s="43"/>
      <c r="X91" s="43"/>
      <c r="Y91" s="43"/>
      <c r="Z91" s="43"/>
      <c r="AA91" s="43"/>
      <c r="AB91" s="43"/>
      <c r="AC91" s="43"/>
      <c r="AD91" s="43"/>
    </row>
    <row r="92" spans="1:30" ht="12.75" hidden="1" customHeight="1">
      <c r="A92" s="56">
        <f t="shared" si="2"/>
        <v>16</v>
      </c>
      <c r="B92" s="110"/>
      <c r="C92" s="58"/>
      <c r="D92" s="58"/>
      <c r="E92" s="58"/>
      <c r="F92" s="58"/>
      <c r="G92" s="58"/>
      <c r="H92" s="58"/>
      <c r="I92" s="60"/>
      <c r="J92" s="111"/>
      <c r="K92" s="81"/>
      <c r="L92" s="81"/>
      <c r="M92" s="82"/>
      <c r="N92" s="82"/>
      <c r="O92" s="78"/>
      <c r="P92" s="78"/>
      <c r="Q92" s="78" t="s">
        <v>2472</v>
      </c>
      <c r="R92" s="78" t="s">
        <v>2473</v>
      </c>
      <c r="S92" s="62">
        <v>9999</v>
      </c>
      <c r="T92" s="58">
        <f>(J92+K92+L92)+IF((VLOOKUP(Q92,MogulsDD!$A$1:$C$2000,3,FALSE)*(M92+O92)/2)&gt;3.75,3.75,VLOOKUP(Q92,MogulsDD!$A$1:$C$2000,3,FALSE)*(M92+O92)/2)+IF((VLOOKUP(R92,MogulsDD!$A$1:$C$2000,3,FALSE)*(N92+P92)/2)&gt;3.75,3.75,VLOOKUP(R92,MogulsDD!$A$1:$C$2000,3,FALSE)*(N92+P92)/2)+IF((18-12*S92/$J$5)&gt;7.5,7.5,IF((18-12*S92/$J$5)&lt;0,0,(18-12*S92/$J$5)))</f>
        <v>0</v>
      </c>
      <c r="U92" s="43"/>
      <c r="V92" s="43"/>
      <c r="W92" s="43"/>
      <c r="X92" s="43"/>
      <c r="Y92" s="43"/>
      <c r="Z92" s="43"/>
      <c r="AA92" s="43"/>
      <c r="AB92" s="43"/>
      <c r="AC92" s="43"/>
      <c r="AD92" s="43"/>
    </row>
    <row r="93" spans="1:30" ht="12.75" hidden="1" customHeight="1">
      <c r="A93" s="56">
        <f t="shared" si="2"/>
        <v>16</v>
      </c>
      <c r="B93" s="110"/>
      <c r="C93" s="58"/>
      <c r="D93" s="58"/>
      <c r="E93" s="58"/>
      <c r="F93" s="58"/>
      <c r="G93" s="58"/>
      <c r="H93" s="58"/>
      <c r="I93" s="60"/>
      <c r="J93" s="111"/>
      <c r="K93" s="81"/>
      <c r="L93" s="81"/>
      <c r="M93" s="82"/>
      <c r="N93" s="82"/>
      <c r="O93" s="78"/>
      <c r="P93" s="78"/>
      <c r="Q93" s="78" t="s">
        <v>2474</v>
      </c>
      <c r="R93" s="78" t="s">
        <v>2475</v>
      </c>
      <c r="S93" s="62">
        <v>9999</v>
      </c>
      <c r="T93" s="58">
        <f>(J93+K93+L93)+IF((VLOOKUP(Q93,MogulsDD!$A$1:$C$2000,3,FALSE)*(M93+O93)/2)&gt;3.75,3.75,VLOOKUP(Q93,MogulsDD!$A$1:$C$2000,3,FALSE)*(M93+O93)/2)+IF((VLOOKUP(R93,MogulsDD!$A$1:$C$2000,3,FALSE)*(N93+P93)/2)&gt;3.75,3.75,VLOOKUP(R93,MogulsDD!$A$1:$C$2000,3,FALSE)*(N93+P93)/2)+IF((18-12*S93/$J$5)&gt;7.5,7.5,IF((18-12*S93/$J$5)&lt;0,0,(18-12*S93/$J$5)))</f>
        <v>0</v>
      </c>
      <c r="U93" s="43"/>
      <c r="V93" s="43"/>
      <c r="W93" s="43"/>
      <c r="X93" s="43"/>
      <c r="Y93" s="43"/>
      <c r="Z93" s="43"/>
      <c r="AA93" s="43"/>
      <c r="AB93" s="43"/>
      <c r="AC93" s="43"/>
      <c r="AD93" s="43"/>
    </row>
    <row r="94" spans="1:30" ht="12.75" hidden="1" customHeight="1">
      <c r="A94" s="56">
        <f t="shared" si="2"/>
        <v>16</v>
      </c>
      <c r="B94" s="110"/>
      <c r="C94" s="58"/>
      <c r="D94" s="58"/>
      <c r="E94" s="58"/>
      <c r="F94" s="58"/>
      <c r="G94" s="58"/>
      <c r="H94" s="58"/>
      <c r="I94" s="60"/>
      <c r="J94" s="111"/>
      <c r="K94" s="81"/>
      <c r="L94" s="81"/>
      <c r="M94" s="82"/>
      <c r="N94" s="82"/>
      <c r="O94" s="78"/>
      <c r="P94" s="78"/>
      <c r="Q94" s="78" t="s">
        <v>2476</v>
      </c>
      <c r="R94" s="78" t="s">
        <v>2477</v>
      </c>
      <c r="S94" s="62">
        <v>9999</v>
      </c>
      <c r="T94" s="58">
        <f>(J94+K94+L94)+IF((VLOOKUP(Q94,MogulsDD!$A$1:$C$2000,3,FALSE)*(M94+O94)/2)&gt;3.75,3.75,VLOOKUP(Q94,MogulsDD!$A$1:$C$2000,3,FALSE)*(M94+O94)/2)+IF((VLOOKUP(R94,MogulsDD!$A$1:$C$2000,3,FALSE)*(N94+P94)/2)&gt;3.75,3.75,VLOOKUP(R94,MogulsDD!$A$1:$C$2000,3,FALSE)*(N94+P94)/2)+IF((18-12*S94/$J$5)&gt;7.5,7.5,IF((18-12*S94/$J$5)&lt;0,0,(18-12*S94/$J$5)))</f>
        <v>0</v>
      </c>
      <c r="U94" s="43"/>
      <c r="V94" s="43"/>
      <c r="W94" s="43"/>
      <c r="X94" s="43"/>
      <c r="Y94" s="43"/>
      <c r="Z94" s="43"/>
      <c r="AA94" s="43"/>
      <c r="AB94" s="43"/>
      <c r="AC94" s="43"/>
      <c r="AD94" s="43"/>
    </row>
    <row r="95" spans="1:30" ht="12.75" hidden="1" customHeight="1">
      <c r="A95" s="56">
        <f t="shared" si="2"/>
        <v>16</v>
      </c>
      <c r="B95" s="110"/>
      <c r="C95" s="58"/>
      <c r="D95" s="58"/>
      <c r="E95" s="58"/>
      <c r="F95" s="58"/>
      <c r="G95" s="58"/>
      <c r="H95" s="58"/>
      <c r="I95" s="60"/>
      <c r="J95" s="111"/>
      <c r="K95" s="81"/>
      <c r="L95" s="81"/>
      <c r="M95" s="82"/>
      <c r="N95" s="82"/>
      <c r="O95" s="78"/>
      <c r="P95" s="78"/>
      <c r="Q95" s="78" t="s">
        <v>2478</v>
      </c>
      <c r="R95" s="78" t="s">
        <v>2479</v>
      </c>
      <c r="S95" s="62">
        <v>9999</v>
      </c>
      <c r="T95" s="58">
        <f>(J95+K95+L95)+IF((VLOOKUP(Q95,MogulsDD!$A$1:$C$2000,3,FALSE)*(M95+O95)/2)&gt;3.75,3.75,VLOOKUP(Q95,MogulsDD!$A$1:$C$2000,3,FALSE)*(M95+O95)/2)+IF((VLOOKUP(R95,MogulsDD!$A$1:$C$2000,3,FALSE)*(N95+P95)/2)&gt;3.75,3.75,VLOOKUP(R95,MogulsDD!$A$1:$C$2000,3,FALSE)*(N95+P95)/2)+IF((18-12*S95/$J$5)&gt;7.5,7.5,IF((18-12*S95/$J$5)&lt;0,0,(18-12*S95/$J$5)))</f>
        <v>0</v>
      </c>
      <c r="U95" s="43"/>
      <c r="V95" s="43"/>
      <c r="W95" s="43"/>
      <c r="X95" s="43"/>
      <c r="Y95" s="43"/>
      <c r="Z95" s="43"/>
      <c r="AA95" s="43"/>
      <c r="AB95" s="43"/>
      <c r="AC95" s="43"/>
      <c r="AD95" s="43"/>
    </row>
    <row r="96" spans="1:30" ht="12.75" hidden="1" customHeight="1">
      <c r="A96" s="56">
        <f t="shared" si="2"/>
        <v>16</v>
      </c>
      <c r="B96" s="110"/>
      <c r="C96" s="58"/>
      <c r="D96" s="58"/>
      <c r="E96" s="58"/>
      <c r="F96" s="58"/>
      <c r="G96" s="58"/>
      <c r="H96" s="58"/>
      <c r="I96" s="60"/>
      <c r="J96" s="111"/>
      <c r="K96" s="81"/>
      <c r="L96" s="81"/>
      <c r="M96" s="82"/>
      <c r="N96" s="82"/>
      <c r="O96" s="78"/>
      <c r="P96" s="78"/>
      <c r="Q96" s="78" t="s">
        <v>2480</v>
      </c>
      <c r="R96" s="78" t="s">
        <v>2481</v>
      </c>
      <c r="S96" s="62">
        <v>9999</v>
      </c>
      <c r="T96" s="58">
        <f>(J96+K96+L96)+IF((VLOOKUP(Q96,MogulsDD!$A$1:$C$2000,3,FALSE)*(M96+O96)/2)&gt;3.75,3.75,VLOOKUP(Q96,MogulsDD!$A$1:$C$2000,3,FALSE)*(M96+O96)/2)+IF((VLOOKUP(R96,MogulsDD!$A$1:$C$2000,3,FALSE)*(N96+P96)/2)&gt;3.75,3.75,VLOOKUP(R96,MogulsDD!$A$1:$C$2000,3,FALSE)*(N96+P96)/2)+IF((18-12*S96/$J$5)&gt;7.5,7.5,IF((18-12*S96/$J$5)&lt;0,0,(18-12*S96/$J$5)))</f>
        <v>0</v>
      </c>
      <c r="U96" s="43"/>
      <c r="V96" s="43"/>
      <c r="W96" s="43"/>
      <c r="X96" s="43"/>
      <c r="Y96" s="43"/>
      <c r="Z96" s="43"/>
      <c r="AA96" s="43"/>
      <c r="AB96" s="43"/>
      <c r="AC96" s="43"/>
      <c r="AD96" s="43"/>
    </row>
    <row r="97" spans="1:30" ht="12.75" hidden="1" customHeight="1">
      <c r="A97" s="56">
        <f t="shared" si="2"/>
        <v>16</v>
      </c>
      <c r="B97" s="110"/>
      <c r="C97" s="58"/>
      <c r="D97" s="58"/>
      <c r="E97" s="58"/>
      <c r="F97" s="58"/>
      <c r="G97" s="58"/>
      <c r="H97" s="58"/>
      <c r="I97" s="60"/>
      <c r="J97" s="111"/>
      <c r="K97" s="81"/>
      <c r="L97" s="81"/>
      <c r="M97" s="82"/>
      <c r="N97" s="82"/>
      <c r="O97" s="78"/>
      <c r="P97" s="78"/>
      <c r="Q97" s="78" t="s">
        <v>2482</v>
      </c>
      <c r="R97" s="78" t="s">
        <v>2483</v>
      </c>
      <c r="S97" s="62">
        <v>9999</v>
      </c>
      <c r="T97" s="58">
        <f>(J97+K97+L97)+IF((VLOOKUP(Q97,MogulsDD!$A$1:$C$2000,3,FALSE)*(M97+O97)/2)&gt;3.75,3.75,VLOOKUP(Q97,MogulsDD!$A$1:$C$2000,3,FALSE)*(M97+O97)/2)+IF((VLOOKUP(R97,MogulsDD!$A$1:$C$2000,3,FALSE)*(N97+P97)/2)&gt;3.75,3.75,VLOOKUP(R97,MogulsDD!$A$1:$C$2000,3,FALSE)*(N97+P97)/2)+IF((18-12*S97/$J$5)&gt;7.5,7.5,IF((18-12*S97/$J$5)&lt;0,0,(18-12*S97/$J$5)))</f>
        <v>0</v>
      </c>
      <c r="U97" s="43"/>
      <c r="V97" s="43"/>
      <c r="W97" s="43"/>
      <c r="X97" s="43"/>
      <c r="Y97" s="43"/>
      <c r="Z97" s="43"/>
      <c r="AA97" s="43"/>
      <c r="AB97" s="43"/>
      <c r="AC97" s="43"/>
      <c r="AD97" s="43"/>
    </row>
    <row r="98" spans="1:30" ht="12.75" hidden="1" customHeight="1">
      <c r="A98" s="56">
        <f t="shared" si="2"/>
        <v>16</v>
      </c>
      <c r="B98" s="110"/>
      <c r="C98" s="58"/>
      <c r="D98" s="58"/>
      <c r="E98" s="58"/>
      <c r="F98" s="58"/>
      <c r="G98" s="58"/>
      <c r="H98" s="58"/>
      <c r="I98" s="60"/>
      <c r="J98" s="111"/>
      <c r="K98" s="81"/>
      <c r="L98" s="81"/>
      <c r="M98" s="82"/>
      <c r="N98" s="82"/>
      <c r="O98" s="78"/>
      <c r="P98" s="78"/>
      <c r="Q98" s="78" t="s">
        <v>2484</v>
      </c>
      <c r="R98" s="78" t="s">
        <v>2485</v>
      </c>
      <c r="S98" s="62">
        <v>9999</v>
      </c>
      <c r="T98" s="58">
        <f>(J98+K98+L98)+IF((VLOOKUP(Q98,MogulsDD!$A$1:$C$2000,3,FALSE)*(M98+O98)/2)&gt;3.75,3.75,VLOOKUP(Q98,MogulsDD!$A$1:$C$2000,3,FALSE)*(M98+O98)/2)+IF((VLOOKUP(R98,MogulsDD!$A$1:$C$2000,3,FALSE)*(N98+P98)/2)&gt;3.75,3.75,VLOOKUP(R98,MogulsDD!$A$1:$C$2000,3,FALSE)*(N98+P98)/2)+IF((18-12*S98/$J$5)&gt;7.5,7.5,IF((18-12*S98/$J$5)&lt;0,0,(18-12*S98/$J$5)))</f>
        <v>0</v>
      </c>
      <c r="U98" s="43"/>
      <c r="V98" s="43"/>
      <c r="W98" s="43"/>
      <c r="X98" s="43"/>
      <c r="Y98" s="43"/>
      <c r="Z98" s="43"/>
      <c r="AA98" s="43"/>
      <c r="AB98" s="43"/>
      <c r="AC98" s="43"/>
      <c r="AD98" s="43"/>
    </row>
    <row r="99" spans="1:30" ht="12.75" hidden="1" customHeight="1">
      <c r="A99" s="56">
        <f t="shared" si="2"/>
        <v>16</v>
      </c>
      <c r="B99" s="110"/>
      <c r="C99" s="58"/>
      <c r="D99" s="58"/>
      <c r="E99" s="58"/>
      <c r="F99" s="58"/>
      <c r="G99" s="58"/>
      <c r="H99" s="58"/>
      <c r="I99" s="60"/>
      <c r="J99" s="111"/>
      <c r="K99" s="81"/>
      <c r="L99" s="81"/>
      <c r="M99" s="82"/>
      <c r="N99" s="82"/>
      <c r="O99" s="78"/>
      <c r="P99" s="78"/>
      <c r="Q99" s="78" t="s">
        <v>2486</v>
      </c>
      <c r="R99" s="78" t="s">
        <v>2487</v>
      </c>
      <c r="S99" s="62">
        <v>9999</v>
      </c>
      <c r="T99" s="58">
        <f>(J99+K99+L99)+IF((VLOOKUP(Q99,MogulsDD!$A$1:$C$2000,3,FALSE)*(M99+O99)/2)&gt;3.75,3.75,VLOOKUP(Q99,MogulsDD!$A$1:$C$2000,3,FALSE)*(M99+O99)/2)+IF((VLOOKUP(R99,MogulsDD!$A$1:$C$2000,3,FALSE)*(N99+P99)/2)&gt;3.75,3.75,VLOOKUP(R99,MogulsDD!$A$1:$C$2000,3,FALSE)*(N99+P99)/2)+IF((18-12*S99/$J$5)&gt;7.5,7.5,IF((18-12*S99/$J$5)&lt;0,0,(18-12*S99/$J$5)))</f>
        <v>0</v>
      </c>
      <c r="U99" s="43"/>
      <c r="V99" s="43"/>
      <c r="W99" s="43"/>
      <c r="X99" s="43"/>
      <c r="Y99" s="43"/>
      <c r="Z99" s="43"/>
      <c r="AA99" s="43"/>
      <c r="AB99" s="43"/>
      <c r="AC99" s="43"/>
      <c r="AD99" s="43"/>
    </row>
    <row r="100" spans="1:30" ht="12.75" hidden="1" customHeight="1">
      <c r="A100" s="56">
        <f t="shared" si="2"/>
        <v>16</v>
      </c>
      <c r="B100" s="110"/>
      <c r="C100" s="58"/>
      <c r="D100" s="58"/>
      <c r="E100" s="58"/>
      <c r="F100" s="58"/>
      <c r="G100" s="58"/>
      <c r="H100" s="58"/>
      <c r="I100" s="60"/>
      <c r="J100" s="111"/>
      <c r="K100" s="81"/>
      <c r="L100" s="81"/>
      <c r="M100" s="82"/>
      <c r="N100" s="82"/>
      <c r="O100" s="78"/>
      <c r="P100" s="78"/>
      <c r="Q100" s="78" t="s">
        <v>2488</v>
      </c>
      <c r="R100" s="78" t="s">
        <v>2489</v>
      </c>
      <c r="S100" s="62">
        <v>9999</v>
      </c>
      <c r="T100" s="58">
        <f>(J100+K100+L100)+IF((VLOOKUP(Q100,MogulsDD!$A$1:$C$2000,3,FALSE)*(M100+O100)/2)&gt;3.75,3.75,VLOOKUP(Q100,MogulsDD!$A$1:$C$2000,3,FALSE)*(M100+O100)/2)+IF((VLOOKUP(R100,MogulsDD!$A$1:$C$2000,3,FALSE)*(N100+P100)/2)&gt;3.75,3.75,VLOOKUP(R100,MogulsDD!$A$1:$C$2000,3,FALSE)*(N100+P100)/2)+IF((18-12*S100/$J$5)&gt;7.5,7.5,IF((18-12*S100/$J$5)&lt;0,0,(18-12*S100/$J$5)))</f>
        <v>0</v>
      </c>
      <c r="U100" s="43"/>
      <c r="V100" s="43"/>
      <c r="W100" s="43"/>
      <c r="X100" s="43"/>
      <c r="Y100" s="43"/>
      <c r="Z100" s="43"/>
      <c r="AA100" s="43"/>
      <c r="AB100" s="43"/>
      <c r="AC100" s="43"/>
      <c r="AD100" s="43"/>
    </row>
    <row r="101" spans="1:30" ht="12.75" hidden="1" customHeight="1">
      <c r="A101" s="56">
        <f t="shared" si="2"/>
        <v>16</v>
      </c>
      <c r="B101" s="110"/>
      <c r="C101" s="58"/>
      <c r="D101" s="58"/>
      <c r="E101" s="58"/>
      <c r="F101" s="58"/>
      <c r="G101" s="58"/>
      <c r="H101" s="58"/>
      <c r="I101" s="60"/>
      <c r="J101" s="111"/>
      <c r="K101" s="81"/>
      <c r="L101" s="81"/>
      <c r="M101" s="82"/>
      <c r="N101" s="82"/>
      <c r="O101" s="78"/>
      <c r="P101" s="78"/>
      <c r="Q101" s="78" t="s">
        <v>2490</v>
      </c>
      <c r="R101" s="78" t="s">
        <v>2491</v>
      </c>
      <c r="S101" s="62">
        <v>9999</v>
      </c>
      <c r="T101" s="58">
        <f>(J101+K101+L101)+IF((VLOOKUP(Q101,MogulsDD!$A$1:$C$2000,3,FALSE)*(M101+O101)/2)&gt;3.75,3.75,VLOOKUP(Q101,MogulsDD!$A$1:$C$2000,3,FALSE)*(M101+O101)/2)+IF((VLOOKUP(R101,MogulsDD!$A$1:$C$2000,3,FALSE)*(N101+P101)/2)&gt;3.75,3.75,VLOOKUP(R101,MogulsDD!$A$1:$C$2000,3,FALSE)*(N101+P101)/2)+IF((18-12*S101/$J$5)&gt;7.5,7.5,IF((18-12*S101/$J$5)&lt;0,0,(18-12*S101/$J$5)))</f>
        <v>0</v>
      </c>
      <c r="U101" s="43"/>
      <c r="V101" s="43"/>
      <c r="W101" s="43"/>
      <c r="X101" s="43"/>
      <c r="Y101" s="43"/>
      <c r="Z101" s="43"/>
      <c r="AA101" s="43"/>
      <c r="AB101" s="43"/>
      <c r="AC101" s="43"/>
      <c r="AD101" s="43"/>
    </row>
    <row r="102" spans="1:30" ht="12.75" hidden="1" customHeight="1">
      <c r="A102" s="56">
        <f t="shared" si="2"/>
        <v>16</v>
      </c>
      <c r="B102" s="110"/>
      <c r="C102" s="58"/>
      <c r="D102" s="58"/>
      <c r="E102" s="58"/>
      <c r="F102" s="58"/>
      <c r="G102" s="58"/>
      <c r="H102" s="58"/>
      <c r="I102" s="60"/>
      <c r="J102" s="111"/>
      <c r="K102" s="81"/>
      <c r="L102" s="81"/>
      <c r="M102" s="82"/>
      <c r="N102" s="82"/>
      <c r="O102" s="78"/>
      <c r="P102" s="78"/>
      <c r="Q102" s="78" t="s">
        <v>2492</v>
      </c>
      <c r="R102" s="78" t="s">
        <v>2493</v>
      </c>
      <c r="S102" s="62">
        <v>9999</v>
      </c>
      <c r="T102" s="58">
        <f>(J102+K102+L102)+IF((VLOOKUP(Q102,MogulsDD!$A$1:$C$2000,3,FALSE)*(M102+O102)/2)&gt;3.75,3.75,VLOOKUP(Q102,MogulsDD!$A$1:$C$2000,3,FALSE)*(M102+O102)/2)+IF((VLOOKUP(R102,MogulsDD!$A$1:$C$2000,3,FALSE)*(N102+P102)/2)&gt;3.75,3.75,VLOOKUP(R102,MogulsDD!$A$1:$C$2000,3,FALSE)*(N102+P102)/2)+IF((18-12*S102/$J$5)&gt;7.5,7.5,IF((18-12*S102/$J$5)&lt;0,0,(18-12*S102/$J$5)))</f>
        <v>0</v>
      </c>
      <c r="U102" s="43"/>
      <c r="V102" s="43"/>
      <c r="W102" s="43"/>
      <c r="X102" s="43"/>
      <c r="Y102" s="43"/>
      <c r="Z102" s="43"/>
      <c r="AA102" s="43"/>
      <c r="AB102" s="43"/>
      <c r="AC102" s="43"/>
      <c r="AD102" s="43"/>
    </row>
    <row r="103" spans="1:30" ht="12.75" hidden="1" customHeight="1">
      <c r="A103" s="56">
        <f t="shared" si="2"/>
        <v>16</v>
      </c>
      <c r="B103" s="110"/>
      <c r="C103" s="58"/>
      <c r="D103" s="58"/>
      <c r="E103" s="58"/>
      <c r="F103" s="58"/>
      <c r="G103" s="58"/>
      <c r="H103" s="58"/>
      <c r="I103" s="60"/>
      <c r="J103" s="111"/>
      <c r="K103" s="81"/>
      <c r="L103" s="81"/>
      <c r="M103" s="82"/>
      <c r="N103" s="82"/>
      <c r="O103" s="78"/>
      <c r="P103" s="78"/>
      <c r="Q103" s="78" t="s">
        <v>2494</v>
      </c>
      <c r="R103" s="78" t="s">
        <v>2495</v>
      </c>
      <c r="S103" s="62">
        <v>9999</v>
      </c>
      <c r="T103" s="58">
        <f>(J103+K103+L103)+IF((VLOOKUP(Q103,MogulsDD!$A$1:$C$2000,3,FALSE)*(M103+O103)/2)&gt;3.75,3.75,VLOOKUP(Q103,MogulsDD!$A$1:$C$2000,3,FALSE)*(M103+O103)/2)+IF((VLOOKUP(R103,MogulsDD!$A$1:$C$2000,3,FALSE)*(N103+P103)/2)&gt;3.75,3.75,VLOOKUP(R103,MogulsDD!$A$1:$C$2000,3,FALSE)*(N103+P103)/2)+IF((18-12*S103/$J$5)&gt;7.5,7.5,IF((18-12*S103/$J$5)&lt;0,0,(18-12*S103/$J$5)))</f>
        <v>0</v>
      </c>
      <c r="U103" s="43"/>
      <c r="V103" s="43"/>
      <c r="W103" s="43"/>
      <c r="X103" s="43"/>
      <c r="Y103" s="43"/>
      <c r="Z103" s="43"/>
      <c r="AA103" s="43"/>
      <c r="AB103" s="43"/>
      <c r="AC103" s="43"/>
      <c r="AD103" s="43"/>
    </row>
    <row r="104" spans="1:30" ht="12.75" hidden="1" customHeight="1">
      <c r="A104" s="56">
        <f t="shared" si="2"/>
        <v>16</v>
      </c>
      <c r="B104" s="110"/>
      <c r="C104" s="58"/>
      <c r="D104" s="58"/>
      <c r="E104" s="58"/>
      <c r="F104" s="58"/>
      <c r="G104" s="58"/>
      <c r="H104" s="58"/>
      <c r="I104" s="60"/>
      <c r="J104" s="111"/>
      <c r="K104" s="81"/>
      <c r="L104" s="81"/>
      <c r="M104" s="82"/>
      <c r="N104" s="82"/>
      <c r="O104" s="78"/>
      <c r="P104" s="78"/>
      <c r="Q104" s="78" t="s">
        <v>2496</v>
      </c>
      <c r="R104" s="78" t="s">
        <v>2497</v>
      </c>
      <c r="S104" s="62">
        <v>9999</v>
      </c>
      <c r="T104" s="58">
        <f>(J104+K104+L104)+IF((VLOOKUP(Q104,MogulsDD!$A$1:$C$2000,3,FALSE)*(M104+O104)/2)&gt;3.75,3.75,VLOOKUP(Q104,MogulsDD!$A$1:$C$2000,3,FALSE)*(M104+O104)/2)+IF((VLOOKUP(R104,MogulsDD!$A$1:$C$2000,3,FALSE)*(N104+P104)/2)&gt;3.75,3.75,VLOOKUP(R104,MogulsDD!$A$1:$C$2000,3,FALSE)*(N104+P104)/2)+IF((18-12*S104/$J$5)&gt;7.5,7.5,IF((18-12*S104/$J$5)&lt;0,0,(18-12*S104/$J$5)))</f>
        <v>0</v>
      </c>
      <c r="U104" s="43"/>
      <c r="V104" s="43"/>
      <c r="W104" s="43"/>
      <c r="X104" s="43"/>
      <c r="Y104" s="43"/>
      <c r="Z104" s="43"/>
      <c r="AA104" s="43"/>
      <c r="AB104" s="43"/>
      <c r="AC104" s="43"/>
      <c r="AD104" s="43"/>
    </row>
    <row r="105" spans="1:30" ht="12.75" hidden="1" customHeight="1">
      <c r="A105" s="56">
        <f t="shared" ref="A105:A140" si="3">RANK(T105,$T$41:$T$140,0)</f>
        <v>16</v>
      </c>
      <c r="B105" s="110"/>
      <c r="C105" s="58"/>
      <c r="D105" s="58"/>
      <c r="E105" s="58"/>
      <c r="F105" s="58"/>
      <c r="G105" s="58"/>
      <c r="H105" s="58"/>
      <c r="I105" s="60"/>
      <c r="J105" s="111"/>
      <c r="K105" s="81"/>
      <c r="L105" s="81"/>
      <c r="M105" s="82"/>
      <c r="N105" s="82"/>
      <c r="O105" s="78"/>
      <c r="P105" s="78"/>
      <c r="Q105" s="78" t="s">
        <v>2498</v>
      </c>
      <c r="R105" s="78" t="s">
        <v>2499</v>
      </c>
      <c r="S105" s="62">
        <v>9999</v>
      </c>
      <c r="T105" s="58">
        <f>(J105+K105+L105)+IF((VLOOKUP(Q105,MogulsDD!$A$1:$C$2000,3,FALSE)*(M105+O105)/2)&gt;3.75,3.75,VLOOKUP(Q105,MogulsDD!$A$1:$C$2000,3,FALSE)*(M105+O105)/2)+IF((VLOOKUP(R105,MogulsDD!$A$1:$C$2000,3,FALSE)*(N105+P105)/2)&gt;3.75,3.75,VLOOKUP(R105,MogulsDD!$A$1:$C$2000,3,FALSE)*(N105+P105)/2)+IF((18-12*S105/$J$5)&gt;7.5,7.5,IF((18-12*S105/$J$5)&lt;0,0,(18-12*S105/$J$5)))</f>
        <v>0</v>
      </c>
      <c r="U105" s="43"/>
      <c r="V105" s="43"/>
      <c r="W105" s="43"/>
      <c r="X105" s="43"/>
      <c r="Y105" s="43"/>
      <c r="Z105" s="43"/>
      <c r="AA105" s="43"/>
      <c r="AB105" s="43"/>
      <c r="AC105" s="43"/>
      <c r="AD105" s="43"/>
    </row>
    <row r="106" spans="1:30" ht="12.75" hidden="1" customHeight="1">
      <c r="A106" s="56">
        <f t="shared" si="3"/>
        <v>16</v>
      </c>
      <c r="B106" s="110"/>
      <c r="C106" s="58"/>
      <c r="D106" s="58"/>
      <c r="E106" s="58"/>
      <c r="F106" s="58"/>
      <c r="G106" s="58"/>
      <c r="H106" s="58"/>
      <c r="I106" s="60"/>
      <c r="J106" s="111"/>
      <c r="K106" s="81"/>
      <c r="L106" s="81"/>
      <c r="M106" s="82"/>
      <c r="N106" s="82"/>
      <c r="O106" s="78"/>
      <c r="P106" s="78"/>
      <c r="Q106" s="78" t="s">
        <v>2500</v>
      </c>
      <c r="R106" s="78" t="s">
        <v>2501</v>
      </c>
      <c r="S106" s="62">
        <v>9999</v>
      </c>
      <c r="T106" s="58">
        <f>(J106+K106+L106)+IF((VLOOKUP(Q106,MogulsDD!$A$1:$C$2000,3,FALSE)*(M106+O106)/2)&gt;3.75,3.75,VLOOKUP(Q106,MogulsDD!$A$1:$C$2000,3,FALSE)*(M106+O106)/2)+IF((VLOOKUP(R106,MogulsDD!$A$1:$C$2000,3,FALSE)*(N106+P106)/2)&gt;3.75,3.75,VLOOKUP(R106,MogulsDD!$A$1:$C$2000,3,FALSE)*(N106+P106)/2)+IF((18-12*S106/$J$5)&gt;7.5,7.5,IF((18-12*S106/$J$5)&lt;0,0,(18-12*S106/$J$5)))</f>
        <v>0</v>
      </c>
      <c r="U106" s="43"/>
      <c r="V106" s="43"/>
      <c r="W106" s="43"/>
      <c r="X106" s="43"/>
      <c r="Y106" s="43"/>
      <c r="Z106" s="43"/>
      <c r="AA106" s="43"/>
      <c r="AB106" s="43"/>
      <c r="AC106" s="43"/>
      <c r="AD106" s="43"/>
    </row>
    <row r="107" spans="1:30" ht="12.75" hidden="1" customHeight="1">
      <c r="A107" s="56">
        <f t="shared" si="3"/>
        <v>16</v>
      </c>
      <c r="B107" s="110"/>
      <c r="C107" s="58"/>
      <c r="D107" s="58"/>
      <c r="E107" s="58"/>
      <c r="F107" s="58"/>
      <c r="G107" s="58"/>
      <c r="H107" s="58"/>
      <c r="I107" s="60"/>
      <c r="J107" s="111"/>
      <c r="K107" s="81"/>
      <c r="L107" s="81"/>
      <c r="M107" s="82"/>
      <c r="N107" s="82"/>
      <c r="O107" s="78"/>
      <c r="P107" s="78"/>
      <c r="Q107" s="78" t="s">
        <v>2502</v>
      </c>
      <c r="R107" s="78" t="s">
        <v>2503</v>
      </c>
      <c r="S107" s="62">
        <v>9999</v>
      </c>
      <c r="T107" s="58">
        <f>(J107+K107+L107)+IF((VLOOKUP(Q107,MogulsDD!$A$1:$C$2000,3,FALSE)*(M107+O107)/2)&gt;3.75,3.75,VLOOKUP(Q107,MogulsDD!$A$1:$C$2000,3,FALSE)*(M107+O107)/2)+IF((VLOOKUP(R107,MogulsDD!$A$1:$C$2000,3,FALSE)*(N107+P107)/2)&gt;3.75,3.75,VLOOKUP(R107,MogulsDD!$A$1:$C$2000,3,FALSE)*(N107+P107)/2)+IF((18-12*S107/$J$5)&gt;7.5,7.5,IF((18-12*S107/$J$5)&lt;0,0,(18-12*S107/$J$5)))</f>
        <v>0</v>
      </c>
      <c r="U107" s="43"/>
      <c r="V107" s="43"/>
      <c r="W107" s="43"/>
      <c r="X107" s="43"/>
      <c r="Y107" s="43"/>
      <c r="Z107" s="43"/>
      <c r="AA107" s="43"/>
      <c r="AB107" s="43"/>
      <c r="AC107" s="43"/>
      <c r="AD107" s="43"/>
    </row>
    <row r="108" spans="1:30" ht="12.75" hidden="1" customHeight="1">
      <c r="A108" s="56">
        <f t="shared" si="3"/>
        <v>16</v>
      </c>
      <c r="B108" s="110"/>
      <c r="C108" s="58"/>
      <c r="D108" s="58"/>
      <c r="E108" s="58"/>
      <c r="F108" s="58"/>
      <c r="G108" s="58"/>
      <c r="H108" s="58"/>
      <c r="I108" s="60"/>
      <c r="J108" s="111"/>
      <c r="K108" s="81"/>
      <c r="L108" s="81"/>
      <c r="M108" s="82"/>
      <c r="N108" s="82"/>
      <c r="O108" s="78"/>
      <c r="P108" s="78"/>
      <c r="Q108" s="78" t="s">
        <v>2504</v>
      </c>
      <c r="R108" s="78" t="s">
        <v>2505</v>
      </c>
      <c r="S108" s="62">
        <v>9999</v>
      </c>
      <c r="T108" s="58">
        <f>(J108+K108+L108)+IF((VLOOKUP(Q108,MogulsDD!$A$1:$C$2000,3,FALSE)*(M108+O108)/2)&gt;3.75,3.75,VLOOKUP(Q108,MogulsDD!$A$1:$C$2000,3,FALSE)*(M108+O108)/2)+IF((VLOOKUP(R108,MogulsDD!$A$1:$C$2000,3,FALSE)*(N108+P108)/2)&gt;3.75,3.75,VLOOKUP(R108,MogulsDD!$A$1:$C$2000,3,FALSE)*(N108+P108)/2)+IF((18-12*S108/$J$5)&gt;7.5,7.5,IF((18-12*S108/$J$5)&lt;0,0,(18-12*S108/$J$5)))</f>
        <v>0</v>
      </c>
      <c r="U108" s="43"/>
      <c r="V108" s="43"/>
      <c r="W108" s="43"/>
      <c r="X108" s="43"/>
      <c r="Y108" s="43"/>
      <c r="Z108" s="43"/>
      <c r="AA108" s="43"/>
      <c r="AB108" s="43"/>
      <c r="AC108" s="43"/>
      <c r="AD108" s="43"/>
    </row>
    <row r="109" spans="1:30" ht="12.75" hidden="1" customHeight="1">
      <c r="A109" s="56">
        <f t="shared" si="3"/>
        <v>16</v>
      </c>
      <c r="B109" s="110"/>
      <c r="C109" s="58"/>
      <c r="D109" s="58"/>
      <c r="E109" s="58"/>
      <c r="F109" s="58"/>
      <c r="G109" s="58"/>
      <c r="H109" s="58"/>
      <c r="I109" s="60"/>
      <c r="J109" s="111"/>
      <c r="K109" s="81"/>
      <c r="L109" s="81"/>
      <c r="M109" s="82"/>
      <c r="N109" s="82"/>
      <c r="O109" s="78"/>
      <c r="P109" s="78"/>
      <c r="Q109" s="78" t="s">
        <v>2506</v>
      </c>
      <c r="R109" s="78" t="s">
        <v>2507</v>
      </c>
      <c r="S109" s="62">
        <v>9999</v>
      </c>
      <c r="T109" s="58">
        <f>(J109+K109+L109)+IF((VLOOKUP(Q109,MogulsDD!$A$1:$C$2000,3,FALSE)*(M109+O109)/2)&gt;3.75,3.75,VLOOKUP(Q109,MogulsDD!$A$1:$C$2000,3,FALSE)*(M109+O109)/2)+IF((VLOOKUP(R109,MogulsDD!$A$1:$C$2000,3,FALSE)*(N109+P109)/2)&gt;3.75,3.75,VLOOKUP(R109,MogulsDD!$A$1:$C$2000,3,FALSE)*(N109+P109)/2)+IF((18-12*S109/$J$5)&gt;7.5,7.5,IF((18-12*S109/$J$5)&lt;0,0,(18-12*S109/$J$5)))</f>
        <v>0</v>
      </c>
      <c r="U109" s="43"/>
      <c r="V109" s="43"/>
      <c r="W109" s="43"/>
      <c r="X109" s="43"/>
      <c r="Y109" s="43"/>
      <c r="Z109" s="43"/>
      <c r="AA109" s="43"/>
      <c r="AB109" s="43"/>
      <c r="AC109" s="43"/>
      <c r="AD109" s="43"/>
    </row>
    <row r="110" spans="1:30" ht="12.75" hidden="1" customHeight="1">
      <c r="A110" s="56">
        <f t="shared" si="3"/>
        <v>16</v>
      </c>
      <c r="B110" s="115"/>
      <c r="C110" s="116"/>
      <c r="D110" s="116"/>
      <c r="E110" s="116"/>
      <c r="F110" s="116"/>
      <c r="G110" s="116"/>
      <c r="H110" s="116"/>
      <c r="I110" s="117"/>
      <c r="J110" s="111"/>
      <c r="K110" s="81"/>
      <c r="L110" s="81"/>
      <c r="M110" s="82"/>
      <c r="N110" s="82"/>
      <c r="O110" s="78"/>
      <c r="P110" s="78"/>
      <c r="Q110" s="78" t="s">
        <v>2508</v>
      </c>
      <c r="R110" s="78" t="s">
        <v>2509</v>
      </c>
      <c r="S110" s="62">
        <v>9999</v>
      </c>
      <c r="T110" s="58">
        <f>(J110+K110+L110)+IF((VLOOKUP(Q110,MogulsDD!$A$1:$C$2000,3,FALSE)*(M110+O110)/2)&gt;3.75,3.75,VLOOKUP(Q110,MogulsDD!$A$1:$C$2000,3,FALSE)*(M110+O110)/2)+IF((VLOOKUP(R110,MogulsDD!$A$1:$C$2000,3,FALSE)*(N110+P110)/2)&gt;3.75,3.75,VLOOKUP(R110,MogulsDD!$A$1:$C$2000,3,FALSE)*(N110+P110)/2)+IF((18-12*S110/$J$5)&gt;7.5,7.5,IF((18-12*S110/$J$5)&lt;0,0,(18-12*S110/$J$5)))</f>
        <v>0</v>
      </c>
      <c r="U110" s="43"/>
      <c r="V110" s="43"/>
      <c r="W110" s="43"/>
      <c r="X110" s="43"/>
      <c r="Y110" s="43"/>
      <c r="Z110" s="43"/>
      <c r="AA110" s="43"/>
      <c r="AB110" s="43"/>
      <c r="AC110" s="43"/>
      <c r="AD110" s="43"/>
    </row>
    <row r="111" spans="1:30" ht="12.75" hidden="1" customHeight="1">
      <c r="A111" s="56">
        <f t="shared" si="3"/>
        <v>16</v>
      </c>
      <c r="B111" s="115"/>
      <c r="C111" s="116"/>
      <c r="D111" s="116"/>
      <c r="E111" s="116"/>
      <c r="F111" s="116"/>
      <c r="G111" s="116"/>
      <c r="H111" s="116"/>
      <c r="I111" s="117"/>
      <c r="J111" s="111"/>
      <c r="K111" s="81"/>
      <c r="L111" s="81"/>
      <c r="M111" s="82"/>
      <c r="N111" s="82"/>
      <c r="O111" s="78"/>
      <c r="P111" s="78"/>
      <c r="Q111" s="78" t="s">
        <v>2510</v>
      </c>
      <c r="R111" s="78" t="s">
        <v>2511</v>
      </c>
      <c r="S111" s="62">
        <v>9999</v>
      </c>
      <c r="T111" s="58">
        <f>(J111+K111+L111)+IF((VLOOKUP(Q111,MogulsDD!$A$1:$C$2000,3,FALSE)*(M111+O111)/2)&gt;3.75,3.75,VLOOKUP(Q111,MogulsDD!$A$1:$C$2000,3,FALSE)*(M111+O111)/2)+IF((VLOOKUP(R111,MogulsDD!$A$1:$C$2000,3,FALSE)*(N111+P111)/2)&gt;3.75,3.75,VLOOKUP(R111,MogulsDD!$A$1:$C$2000,3,FALSE)*(N111+P111)/2)+IF((18-12*S111/$J$5)&gt;7.5,7.5,IF((18-12*S111/$J$5)&lt;0,0,(18-12*S111/$J$5)))</f>
        <v>0</v>
      </c>
      <c r="U111" s="43"/>
      <c r="V111" s="43"/>
      <c r="W111" s="43"/>
      <c r="X111" s="43"/>
      <c r="Y111" s="43"/>
      <c r="Z111" s="43"/>
      <c r="AA111" s="43"/>
      <c r="AB111" s="43"/>
      <c r="AC111" s="43"/>
      <c r="AD111" s="43"/>
    </row>
    <row r="112" spans="1:30" ht="12.75" hidden="1" customHeight="1">
      <c r="A112" s="56">
        <f t="shared" si="3"/>
        <v>16</v>
      </c>
      <c r="B112" s="110"/>
      <c r="C112" s="58"/>
      <c r="D112" s="58"/>
      <c r="E112" s="58"/>
      <c r="F112" s="58"/>
      <c r="G112" s="58"/>
      <c r="H112" s="58"/>
      <c r="I112" s="60"/>
      <c r="J112" s="111"/>
      <c r="K112" s="81"/>
      <c r="L112" s="81"/>
      <c r="M112" s="82"/>
      <c r="N112" s="82"/>
      <c r="O112" s="78"/>
      <c r="P112" s="78"/>
      <c r="Q112" s="78" t="s">
        <v>2512</v>
      </c>
      <c r="R112" s="78" t="s">
        <v>2513</v>
      </c>
      <c r="S112" s="62">
        <v>9999</v>
      </c>
      <c r="T112" s="58">
        <f>(J112+K112+L112)+IF((VLOOKUP(Q112,MogulsDD!$A$1:$C$2000,3,FALSE)*(M112+O112)/2)&gt;3.75,3.75,VLOOKUP(Q112,MogulsDD!$A$1:$C$2000,3,FALSE)*(M112+O112)/2)+IF((VLOOKUP(R112,MogulsDD!$A$1:$C$2000,3,FALSE)*(N112+P112)/2)&gt;3.75,3.75,VLOOKUP(R112,MogulsDD!$A$1:$C$2000,3,FALSE)*(N112+P112)/2)+IF((18-12*S112/$J$5)&gt;7.5,7.5,IF((18-12*S112/$J$5)&lt;0,0,(18-12*S112/$J$5)))</f>
        <v>0</v>
      </c>
      <c r="U112" s="43"/>
      <c r="V112" s="43"/>
      <c r="W112" s="43"/>
      <c r="X112" s="43"/>
      <c r="Y112" s="43"/>
      <c r="Z112" s="43"/>
      <c r="AA112" s="43"/>
      <c r="AB112" s="43"/>
      <c r="AC112" s="43"/>
      <c r="AD112" s="43"/>
    </row>
    <row r="113" spans="1:30" ht="12.75" hidden="1" customHeight="1">
      <c r="A113" s="56">
        <f t="shared" si="3"/>
        <v>16</v>
      </c>
      <c r="B113" s="110"/>
      <c r="C113" s="58"/>
      <c r="D113" s="58"/>
      <c r="E113" s="58"/>
      <c r="F113" s="58"/>
      <c r="G113" s="58"/>
      <c r="H113" s="58"/>
      <c r="I113" s="60"/>
      <c r="J113" s="111"/>
      <c r="K113" s="81"/>
      <c r="L113" s="81"/>
      <c r="M113" s="82"/>
      <c r="N113" s="82"/>
      <c r="O113" s="78"/>
      <c r="P113" s="78"/>
      <c r="Q113" s="78" t="s">
        <v>2514</v>
      </c>
      <c r="R113" s="78" t="s">
        <v>2515</v>
      </c>
      <c r="S113" s="62">
        <v>9999</v>
      </c>
      <c r="T113" s="58">
        <f>(J113+K113+L113)+IF((VLOOKUP(Q113,MogulsDD!$A$1:$C$2000,3,FALSE)*(M113+O113)/2)&gt;3.75,3.75,VLOOKUP(Q113,MogulsDD!$A$1:$C$2000,3,FALSE)*(M113+O113)/2)+IF((VLOOKUP(R113,MogulsDD!$A$1:$C$2000,3,FALSE)*(N113+P113)/2)&gt;3.75,3.75,VLOOKUP(R113,MogulsDD!$A$1:$C$2000,3,FALSE)*(N113+P113)/2)+IF((18-12*S113/$J$5)&gt;7.5,7.5,IF((18-12*S113/$J$5)&lt;0,0,(18-12*S113/$J$5)))</f>
        <v>0</v>
      </c>
      <c r="U113" s="43"/>
      <c r="V113" s="43"/>
      <c r="W113" s="43"/>
      <c r="X113" s="43"/>
      <c r="Y113" s="43"/>
      <c r="Z113" s="43"/>
      <c r="AA113" s="43"/>
      <c r="AB113" s="43"/>
      <c r="AC113" s="43"/>
      <c r="AD113" s="43"/>
    </row>
    <row r="114" spans="1:30" ht="12.75" hidden="1" customHeight="1">
      <c r="A114" s="56">
        <f t="shared" si="3"/>
        <v>16</v>
      </c>
      <c r="B114" s="110"/>
      <c r="C114" s="58"/>
      <c r="D114" s="58"/>
      <c r="E114" s="58"/>
      <c r="F114" s="58"/>
      <c r="G114" s="58"/>
      <c r="H114" s="58"/>
      <c r="I114" s="60"/>
      <c r="J114" s="111"/>
      <c r="K114" s="81"/>
      <c r="L114" s="81"/>
      <c r="M114" s="82"/>
      <c r="N114" s="82"/>
      <c r="O114" s="78"/>
      <c r="P114" s="78"/>
      <c r="Q114" s="78" t="s">
        <v>2516</v>
      </c>
      <c r="R114" s="78" t="s">
        <v>2517</v>
      </c>
      <c r="S114" s="62">
        <v>9999</v>
      </c>
      <c r="T114" s="58">
        <f>(J114+K114+L114)+IF((VLOOKUP(Q114,MogulsDD!$A$1:$C$2000,3,FALSE)*(M114+O114)/2)&gt;3.75,3.75,VLOOKUP(Q114,MogulsDD!$A$1:$C$2000,3,FALSE)*(M114+O114)/2)+IF((VLOOKUP(R114,MogulsDD!$A$1:$C$2000,3,FALSE)*(N114+P114)/2)&gt;3.75,3.75,VLOOKUP(R114,MogulsDD!$A$1:$C$2000,3,FALSE)*(N114+P114)/2)+IF((18-12*S114/$J$5)&gt;7.5,7.5,IF((18-12*S114/$J$5)&lt;0,0,(18-12*S114/$J$5)))</f>
        <v>0</v>
      </c>
      <c r="U114" s="43"/>
      <c r="V114" s="43"/>
      <c r="W114" s="43"/>
      <c r="X114" s="43"/>
      <c r="Y114" s="43"/>
      <c r="Z114" s="43"/>
      <c r="AA114" s="43"/>
      <c r="AB114" s="43"/>
      <c r="AC114" s="43"/>
      <c r="AD114" s="43"/>
    </row>
    <row r="115" spans="1:30" ht="12.75" hidden="1" customHeight="1">
      <c r="A115" s="56">
        <f t="shared" si="3"/>
        <v>16</v>
      </c>
      <c r="B115" s="110"/>
      <c r="C115" s="58"/>
      <c r="D115" s="58"/>
      <c r="E115" s="58"/>
      <c r="F115" s="58"/>
      <c r="G115" s="58"/>
      <c r="H115" s="58"/>
      <c r="I115" s="60"/>
      <c r="J115" s="111"/>
      <c r="K115" s="81"/>
      <c r="L115" s="81"/>
      <c r="M115" s="82"/>
      <c r="N115" s="82"/>
      <c r="O115" s="78"/>
      <c r="P115" s="78"/>
      <c r="Q115" s="78" t="s">
        <v>2518</v>
      </c>
      <c r="R115" s="78" t="s">
        <v>2519</v>
      </c>
      <c r="S115" s="62">
        <v>9999</v>
      </c>
      <c r="T115" s="58">
        <f>(J115+K115+L115)+IF((VLOOKUP(Q115,MogulsDD!$A$1:$C$2000,3,FALSE)*(M115+O115)/2)&gt;3.75,3.75,VLOOKUP(Q115,MogulsDD!$A$1:$C$2000,3,FALSE)*(M115+O115)/2)+IF((VLOOKUP(R115,MogulsDD!$A$1:$C$2000,3,FALSE)*(N115+P115)/2)&gt;3.75,3.75,VLOOKUP(R115,MogulsDD!$A$1:$C$2000,3,FALSE)*(N115+P115)/2)+IF((18-12*S115/$J$5)&gt;7.5,7.5,IF((18-12*S115/$J$5)&lt;0,0,(18-12*S115/$J$5)))</f>
        <v>0</v>
      </c>
      <c r="U115" s="43"/>
      <c r="V115" s="43"/>
      <c r="W115" s="43"/>
      <c r="X115" s="43"/>
      <c r="Y115" s="43"/>
      <c r="Z115" s="43"/>
      <c r="AA115" s="43"/>
      <c r="AB115" s="43"/>
      <c r="AC115" s="43"/>
      <c r="AD115" s="43"/>
    </row>
    <row r="116" spans="1:30" ht="12.75" hidden="1" customHeight="1">
      <c r="A116" s="56">
        <f t="shared" si="3"/>
        <v>16</v>
      </c>
      <c r="B116" s="110"/>
      <c r="C116" s="58"/>
      <c r="D116" s="58"/>
      <c r="E116" s="58"/>
      <c r="F116" s="58"/>
      <c r="G116" s="58"/>
      <c r="H116" s="58"/>
      <c r="I116" s="60"/>
      <c r="J116" s="111"/>
      <c r="K116" s="81"/>
      <c r="L116" s="81"/>
      <c r="M116" s="82"/>
      <c r="N116" s="82"/>
      <c r="O116" s="78"/>
      <c r="P116" s="78"/>
      <c r="Q116" s="78" t="s">
        <v>2520</v>
      </c>
      <c r="R116" s="78" t="s">
        <v>2521</v>
      </c>
      <c r="S116" s="62">
        <v>9999</v>
      </c>
      <c r="T116" s="58">
        <f>(J116+K116+L116)+IF((VLOOKUP(Q116,MogulsDD!$A$1:$C$2000,3,FALSE)*(M116+O116)/2)&gt;3.75,3.75,VLOOKUP(Q116,MogulsDD!$A$1:$C$2000,3,FALSE)*(M116+O116)/2)+IF((VLOOKUP(R116,MogulsDD!$A$1:$C$2000,3,FALSE)*(N116+P116)/2)&gt;3.75,3.75,VLOOKUP(R116,MogulsDD!$A$1:$C$2000,3,FALSE)*(N116+P116)/2)+IF((18-12*S116/$J$5)&gt;7.5,7.5,IF((18-12*S116/$J$5)&lt;0,0,(18-12*S116/$J$5)))</f>
        <v>0</v>
      </c>
      <c r="U116" s="43"/>
      <c r="V116" s="43"/>
      <c r="W116" s="43"/>
      <c r="X116" s="43"/>
      <c r="Y116" s="43"/>
      <c r="Z116" s="43"/>
      <c r="AA116" s="43"/>
      <c r="AB116" s="43"/>
      <c r="AC116" s="43"/>
      <c r="AD116" s="43"/>
    </row>
    <row r="117" spans="1:30" ht="12.75" hidden="1" customHeight="1">
      <c r="A117" s="56">
        <f t="shared" si="3"/>
        <v>16</v>
      </c>
      <c r="B117" s="110"/>
      <c r="C117" s="58"/>
      <c r="D117" s="58"/>
      <c r="E117" s="58"/>
      <c r="F117" s="58"/>
      <c r="G117" s="58"/>
      <c r="H117" s="58"/>
      <c r="I117" s="60"/>
      <c r="J117" s="111"/>
      <c r="K117" s="81"/>
      <c r="L117" s="81"/>
      <c r="M117" s="82"/>
      <c r="N117" s="82"/>
      <c r="O117" s="78"/>
      <c r="P117" s="78"/>
      <c r="Q117" s="78" t="s">
        <v>2522</v>
      </c>
      <c r="R117" s="78" t="s">
        <v>2523</v>
      </c>
      <c r="S117" s="62">
        <v>9999</v>
      </c>
      <c r="T117" s="58">
        <f>(J117+K117+L117)+IF((VLOOKUP(Q117,MogulsDD!$A$1:$C$2000,3,FALSE)*(M117+O117)/2)&gt;3.75,3.75,VLOOKUP(Q117,MogulsDD!$A$1:$C$2000,3,FALSE)*(M117+O117)/2)+IF((VLOOKUP(R117,MogulsDD!$A$1:$C$2000,3,FALSE)*(N117+P117)/2)&gt;3.75,3.75,VLOOKUP(R117,MogulsDD!$A$1:$C$2000,3,FALSE)*(N117+P117)/2)+IF((18-12*S117/$J$5)&gt;7.5,7.5,IF((18-12*S117/$J$5)&lt;0,0,(18-12*S117/$J$5)))</f>
        <v>0</v>
      </c>
      <c r="U117" s="43"/>
      <c r="V117" s="43"/>
      <c r="W117" s="43"/>
      <c r="X117" s="43"/>
      <c r="Y117" s="43"/>
      <c r="Z117" s="43"/>
      <c r="AA117" s="43"/>
      <c r="AB117" s="43"/>
      <c r="AC117" s="43"/>
      <c r="AD117" s="43"/>
    </row>
    <row r="118" spans="1:30" ht="12.75" hidden="1" customHeight="1">
      <c r="A118" s="56">
        <f t="shared" si="3"/>
        <v>16</v>
      </c>
      <c r="B118" s="110"/>
      <c r="C118" s="58"/>
      <c r="D118" s="58"/>
      <c r="E118" s="58"/>
      <c r="F118" s="58"/>
      <c r="G118" s="58"/>
      <c r="H118" s="58"/>
      <c r="I118" s="60"/>
      <c r="J118" s="111"/>
      <c r="K118" s="81"/>
      <c r="L118" s="81"/>
      <c r="M118" s="82"/>
      <c r="N118" s="82"/>
      <c r="O118" s="78"/>
      <c r="P118" s="78"/>
      <c r="Q118" s="78" t="s">
        <v>2524</v>
      </c>
      <c r="R118" s="78" t="s">
        <v>2525</v>
      </c>
      <c r="S118" s="62">
        <v>9999</v>
      </c>
      <c r="T118" s="58">
        <f>(J118+K118+L118)+IF((VLOOKUP(Q118,MogulsDD!$A$1:$C$2000,3,FALSE)*(M118+O118)/2)&gt;3.75,3.75,VLOOKUP(Q118,MogulsDD!$A$1:$C$2000,3,FALSE)*(M118+O118)/2)+IF((VLOOKUP(R118,MogulsDD!$A$1:$C$2000,3,FALSE)*(N118+P118)/2)&gt;3.75,3.75,VLOOKUP(R118,MogulsDD!$A$1:$C$2000,3,FALSE)*(N118+P118)/2)+IF((18-12*S118/$J$5)&gt;7.5,7.5,IF((18-12*S118/$J$5)&lt;0,0,(18-12*S118/$J$5)))</f>
        <v>0</v>
      </c>
      <c r="U118" s="43"/>
      <c r="V118" s="43"/>
      <c r="W118" s="43"/>
      <c r="X118" s="43"/>
      <c r="Y118" s="43"/>
      <c r="Z118" s="43"/>
      <c r="AA118" s="43"/>
      <c r="AB118" s="43"/>
      <c r="AC118" s="43"/>
      <c r="AD118" s="43"/>
    </row>
    <row r="119" spans="1:30" ht="12.75" hidden="1" customHeight="1">
      <c r="A119" s="56">
        <f t="shared" si="3"/>
        <v>16</v>
      </c>
      <c r="B119" s="110"/>
      <c r="C119" s="58"/>
      <c r="D119" s="58"/>
      <c r="E119" s="58"/>
      <c r="F119" s="58"/>
      <c r="G119" s="58"/>
      <c r="H119" s="58"/>
      <c r="I119" s="60"/>
      <c r="J119" s="111"/>
      <c r="K119" s="81"/>
      <c r="L119" s="81"/>
      <c r="M119" s="82"/>
      <c r="N119" s="82"/>
      <c r="O119" s="78"/>
      <c r="P119" s="78"/>
      <c r="Q119" s="78" t="s">
        <v>2526</v>
      </c>
      <c r="R119" s="78" t="s">
        <v>2527</v>
      </c>
      <c r="S119" s="62">
        <v>9999</v>
      </c>
      <c r="T119" s="58">
        <f>(J119+K119+L119)+IF((VLOOKUP(Q119,MogulsDD!$A$1:$C$2000,3,FALSE)*(M119+O119)/2)&gt;3.75,3.75,VLOOKUP(Q119,MogulsDD!$A$1:$C$2000,3,FALSE)*(M119+O119)/2)+IF((VLOOKUP(R119,MogulsDD!$A$1:$C$2000,3,FALSE)*(N119+P119)/2)&gt;3.75,3.75,VLOOKUP(R119,MogulsDD!$A$1:$C$2000,3,FALSE)*(N119+P119)/2)+IF((18-12*S119/$J$5)&gt;7.5,7.5,IF((18-12*S119/$J$5)&lt;0,0,(18-12*S119/$J$5)))</f>
        <v>0</v>
      </c>
      <c r="U119" s="43"/>
      <c r="V119" s="43"/>
      <c r="W119" s="43"/>
      <c r="X119" s="43"/>
      <c r="Y119" s="43"/>
      <c r="Z119" s="43"/>
      <c r="AA119" s="43"/>
      <c r="AB119" s="43"/>
      <c r="AC119" s="43"/>
      <c r="AD119" s="43"/>
    </row>
    <row r="120" spans="1:30" ht="12.75" hidden="1" customHeight="1">
      <c r="A120" s="56">
        <f t="shared" si="3"/>
        <v>16</v>
      </c>
      <c r="B120" s="110"/>
      <c r="C120" s="58"/>
      <c r="D120" s="58"/>
      <c r="E120" s="58"/>
      <c r="F120" s="58"/>
      <c r="G120" s="58"/>
      <c r="H120" s="58"/>
      <c r="I120" s="60"/>
      <c r="J120" s="111"/>
      <c r="K120" s="81"/>
      <c r="L120" s="81"/>
      <c r="M120" s="82"/>
      <c r="N120" s="82"/>
      <c r="O120" s="78"/>
      <c r="P120" s="78"/>
      <c r="Q120" s="78" t="s">
        <v>2528</v>
      </c>
      <c r="R120" s="78" t="s">
        <v>2529</v>
      </c>
      <c r="S120" s="62">
        <v>9999</v>
      </c>
      <c r="T120" s="58">
        <f>(J120+K120+L120)+IF((VLOOKUP(Q120,MogulsDD!$A$1:$C$2000,3,FALSE)*(M120+O120)/2)&gt;3.75,3.75,VLOOKUP(Q120,MogulsDD!$A$1:$C$2000,3,FALSE)*(M120+O120)/2)+IF((VLOOKUP(R120,MogulsDD!$A$1:$C$2000,3,FALSE)*(N120+P120)/2)&gt;3.75,3.75,VLOOKUP(R120,MogulsDD!$A$1:$C$2000,3,FALSE)*(N120+P120)/2)+IF((18-12*S120/$J$5)&gt;7.5,7.5,IF((18-12*S120/$J$5)&lt;0,0,(18-12*S120/$J$5)))</f>
        <v>0</v>
      </c>
      <c r="U120" s="43"/>
      <c r="V120" s="43"/>
      <c r="W120" s="43"/>
      <c r="X120" s="43"/>
      <c r="Y120" s="43"/>
      <c r="Z120" s="43"/>
      <c r="AA120" s="43"/>
      <c r="AB120" s="43"/>
      <c r="AC120" s="43"/>
      <c r="AD120" s="43"/>
    </row>
    <row r="121" spans="1:30" ht="12.75" hidden="1" customHeight="1">
      <c r="A121" s="56">
        <f t="shared" si="3"/>
        <v>16</v>
      </c>
      <c r="B121" s="110"/>
      <c r="C121" s="58"/>
      <c r="D121" s="58"/>
      <c r="E121" s="58"/>
      <c r="F121" s="58"/>
      <c r="G121" s="58"/>
      <c r="H121" s="58"/>
      <c r="I121" s="60"/>
      <c r="J121" s="111"/>
      <c r="K121" s="81"/>
      <c r="L121" s="81"/>
      <c r="M121" s="82"/>
      <c r="N121" s="82"/>
      <c r="O121" s="78"/>
      <c r="P121" s="78"/>
      <c r="Q121" s="78" t="s">
        <v>2530</v>
      </c>
      <c r="R121" s="78" t="s">
        <v>2531</v>
      </c>
      <c r="S121" s="62">
        <v>9999</v>
      </c>
      <c r="T121" s="58">
        <f>(J121+K121+L121)+IF((VLOOKUP(Q121,MogulsDD!$A$1:$C$2000,3,FALSE)*(M121+O121)/2)&gt;3.75,3.75,VLOOKUP(Q121,MogulsDD!$A$1:$C$2000,3,FALSE)*(M121+O121)/2)+IF((VLOOKUP(R121,MogulsDD!$A$1:$C$2000,3,FALSE)*(N121+P121)/2)&gt;3.75,3.75,VLOOKUP(R121,MogulsDD!$A$1:$C$2000,3,FALSE)*(N121+P121)/2)+IF((18-12*S121/$J$5)&gt;7.5,7.5,IF((18-12*S121/$J$5)&lt;0,0,(18-12*S121/$J$5)))</f>
        <v>0</v>
      </c>
      <c r="U121" s="43"/>
      <c r="V121" s="43"/>
      <c r="W121" s="43"/>
      <c r="X121" s="43"/>
      <c r="Y121" s="43"/>
      <c r="Z121" s="43"/>
      <c r="AA121" s="43"/>
      <c r="AB121" s="43"/>
      <c r="AC121" s="43"/>
      <c r="AD121" s="43"/>
    </row>
    <row r="122" spans="1:30" ht="12.75" hidden="1" customHeight="1">
      <c r="A122" s="56">
        <f t="shared" si="3"/>
        <v>16</v>
      </c>
      <c r="B122" s="110"/>
      <c r="C122" s="58"/>
      <c r="D122" s="58"/>
      <c r="E122" s="58"/>
      <c r="F122" s="58"/>
      <c r="G122" s="58"/>
      <c r="H122" s="58"/>
      <c r="I122" s="60"/>
      <c r="J122" s="111"/>
      <c r="K122" s="81"/>
      <c r="L122" s="81"/>
      <c r="M122" s="82"/>
      <c r="N122" s="82"/>
      <c r="O122" s="78"/>
      <c r="P122" s="78"/>
      <c r="Q122" s="78" t="s">
        <v>2532</v>
      </c>
      <c r="R122" s="78" t="s">
        <v>2533</v>
      </c>
      <c r="S122" s="62">
        <v>9999</v>
      </c>
      <c r="T122" s="58">
        <f>(J122+K122+L122)+IF((VLOOKUP(Q122,MogulsDD!$A$1:$C$2000,3,FALSE)*(M122+O122)/2)&gt;3.75,3.75,VLOOKUP(Q122,MogulsDD!$A$1:$C$2000,3,FALSE)*(M122+O122)/2)+IF((VLOOKUP(R122,MogulsDD!$A$1:$C$2000,3,FALSE)*(N122+P122)/2)&gt;3.75,3.75,VLOOKUP(R122,MogulsDD!$A$1:$C$2000,3,FALSE)*(N122+P122)/2)+IF((18-12*S122/$J$5)&gt;7.5,7.5,IF((18-12*S122/$J$5)&lt;0,0,(18-12*S122/$J$5)))</f>
        <v>0</v>
      </c>
      <c r="U122" s="43"/>
      <c r="V122" s="43"/>
      <c r="W122" s="43"/>
      <c r="X122" s="43"/>
      <c r="Y122" s="43"/>
      <c r="Z122" s="43"/>
      <c r="AA122" s="43"/>
      <c r="AB122" s="43"/>
      <c r="AC122" s="43"/>
      <c r="AD122" s="43"/>
    </row>
    <row r="123" spans="1:30" ht="12.75" hidden="1" customHeight="1">
      <c r="A123" s="56">
        <f t="shared" si="3"/>
        <v>16</v>
      </c>
      <c r="B123" s="110"/>
      <c r="C123" s="58"/>
      <c r="D123" s="58"/>
      <c r="E123" s="58"/>
      <c r="F123" s="58"/>
      <c r="G123" s="58"/>
      <c r="H123" s="58"/>
      <c r="I123" s="60"/>
      <c r="J123" s="111"/>
      <c r="K123" s="81"/>
      <c r="L123" s="81"/>
      <c r="M123" s="82"/>
      <c r="N123" s="82"/>
      <c r="O123" s="78"/>
      <c r="P123" s="78"/>
      <c r="Q123" s="78" t="s">
        <v>2534</v>
      </c>
      <c r="R123" s="78" t="s">
        <v>2535</v>
      </c>
      <c r="S123" s="62">
        <v>9999</v>
      </c>
      <c r="T123" s="58">
        <f>(J123+K123+L123)+IF((VLOOKUP(Q123,MogulsDD!$A$1:$C$2000,3,FALSE)*(M123+O123)/2)&gt;3.75,3.75,VLOOKUP(Q123,MogulsDD!$A$1:$C$2000,3,FALSE)*(M123+O123)/2)+IF((VLOOKUP(R123,MogulsDD!$A$1:$C$2000,3,FALSE)*(N123+P123)/2)&gt;3.75,3.75,VLOOKUP(R123,MogulsDD!$A$1:$C$2000,3,FALSE)*(N123+P123)/2)+IF((18-12*S123/$J$5)&gt;7.5,7.5,IF((18-12*S123/$J$5)&lt;0,0,(18-12*S123/$J$5)))</f>
        <v>0</v>
      </c>
      <c r="U123" s="43"/>
      <c r="V123" s="43"/>
      <c r="W123" s="43"/>
      <c r="X123" s="43"/>
      <c r="Y123" s="43"/>
      <c r="Z123" s="43"/>
      <c r="AA123" s="43"/>
      <c r="AB123" s="43"/>
      <c r="AC123" s="43"/>
      <c r="AD123" s="43"/>
    </row>
    <row r="124" spans="1:30" ht="12.75" hidden="1" customHeight="1">
      <c r="A124" s="56">
        <f t="shared" si="3"/>
        <v>16</v>
      </c>
      <c r="B124" s="110"/>
      <c r="C124" s="58"/>
      <c r="D124" s="58"/>
      <c r="E124" s="58"/>
      <c r="F124" s="58"/>
      <c r="G124" s="58"/>
      <c r="H124" s="58"/>
      <c r="I124" s="60"/>
      <c r="J124" s="111"/>
      <c r="K124" s="81"/>
      <c r="L124" s="81"/>
      <c r="M124" s="82"/>
      <c r="N124" s="82"/>
      <c r="O124" s="78"/>
      <c r="P124" s="78"/>
      <c r="Q124" s="78" t="s">
        <v>2536</v>
      </c>
      <c r="R124" s="78" t="s">
        <v>2537</v>
      </c>
      <c r="S124" s="62">
        <v>9999</v>
      </c>
      <c r="T124" s="58">
        <f>(J124+K124+L124)+IF((VLOOKUP(Q124,MogulsDD!$A$1:$C$2000,3,FALSE)*(M124+O124)/2)&gt;3.75,3.75,VLOOKUP(Q124,MogulsDD!$A$1:$C$2000,3,FALSE)*(M124+O124)/2)+IF((VLOOKUP(R124,MogulsDD!$A$1:$C$2000,3,FALSE)*(N124+P124)/2)&gt;3.75,3.75,VLOOKUP(R124,MogulsDD!$A$1:$C$2000,3,FALSE)*(N124+P124)/2)+IF((18-12*S124/$J$5)&gt;7.5,7.5,IF((18-12*S124/$J$5)&lt;0,0,(18-12*S124/$J$5)))</f>
        <v>0</v>
      </c>
      <c r="U124" s="43"/>
      <c r="V124" s="43"/>
      <c r="W124" s="43"/>
      <c r="X124" s="43"/>
      <c r="Y124" s="43"/>
      <c r="Z124" s="43"/>
      <c r="AA124" s="43"/>
      <c r="AB124" s="43"/>
      <c r="AC124" s="43"/>
      <c r="AD124" s="43"/>
    </row>
    <row r="125" spans="1:30" ht="12.75" hidden="1" customHeight="1">
      <c r="A125" s="56">
        <f t="shared" si="3"/>
        <v>16</v>
      </c>
      <c r="B125" s="110"/>
      <c r="C125" s="58"/>
      <c r="D125" s="58"/>
      <c r="E125" s="58"/>
      <c r="F125" s="58"/>
      <c r="G125" s="58"/>
      <c r="H125" s="58"/>
      <c r="I125" s="60"/>
      <c r="J125" s="111"/>
      <c r="K125" s="81"/>
      <c r="L125" s="81"/>
      <c r="M125" s="82"/>
      <c r="N125" s="82"/>
      <c r="O125" s="78"/>
      <c r="P125" s="78"/>
      <c r="Q125" s="78" t="s">
        <v>2538</v>
      </c>
      <c r="R125" s="78" t="s">
        <v>2539</v>
      </c>
      <c r="S125" s="62">
        <v>9999</v>
      </c>
      <c r="T125" s="58">
        <f>(J125+K125+L125)+IF((VLOOKUP(Q125,MogulsDD!$A$1:$C$2000,3,FALSE)*(M125+O125)/2)&gt;3.75,3.75,VLOOKUP(Q125,MogulsDD!$A$1:$C$2000,3,FALSE)*(M125+O125)/2)+IF((VLOOKUP(R125,MogulsDD!$A$1:$C$2000,3,FALSE)*(N125+P125)/2)&gt;3.75,3.75,VLOOKUP(R125,MogulsDD!$A$1:$C$2000,3,FALSE)*(N125+P125)/2)+IF((18-12*S125/$J$5)&gt;7.5,7.5,IF((18-12*S125/$J$5)&lt;0,0,(18-12*S125/$J$5)))</f>
        <v>0</v>
      </c>
      <c r="U125" s="43"/>
      <c r="V125" s="43"/>
      <c r="W125" s="43"/>
      <c r="X125" s="43"/>
      <c r="Y125" s="43"/>
      <c r="Z125" s="43"/>
      <c r="AA125" s="43"/>
      <c r="AB125" s="43"/>
      <c r="AC125" s="43"/>
      <c r="AD125" s="43"/>
    </row>
    <row r="126" spans="1:30" ht="12.75" hidden="1" customHeight="1">
      <c r="A126" s="56">
        <f t="shared" si="3"/>
        <v>16</v>
      </c>
      <c r="B126" s="110"/>
      <c r="C126" s="58"/>
      <c r="D126" s="58"/>
      <c r="E126" s="58"/>
      <c r="F126" s="58"/>
      <c r="G126" s="58"/>
      <c r="H126" s="58"/>
      <c r="I126" s="60"/>
      <c r="J126" s="111"/>
      <c r="K126" s="81"/>
      <c r="L126" s="81"/>
      <c r="M126" s="82"/>
      <c r="N126" s="82"/>
      <c r="O126" s="78"/>
      <c r="P126" s="78"/>
      <c r="Q126" s="78" t="s">
        <v>2540</v>
      </c>
      <c r="R126" s="78" t="s">
        <v>2541</v>
      </c>
      <c r="S126" s="62">
        <v>9999</v>
      </c>
      <c r="T126" s="58">
        <f>(J126+K126+L126)+IF((VLOOKUP(Q126,MogulsDD!$A$1:$C$2000,3,FALSE)*(M126+O126)/2)&gt;3.75,3.75,VLOOKUP(Q126,MogulsDD!$A$1:$C$2000,3,FALSE)*(M126+O126)/2)+IF((VLOOKUP(R126,MogulsDD!$A$1:$C$2000,3,FALSE)*(N126+P126)/2)&gt;3.75,3.75,VLOOKUP(R126,MogulsDD!$A$1:$C$2000,3,FALSE)*(N126+P126)/2)+IF((18-12*S126/$J$5)&gt;7.5,7.5,IF((18-12*S126/$J$5)&lt;0,0,(18-12*S126/$J$5)))</f>
        <v>0</v>
      </c>
      <c r="U126" s="43"/>
      <c r="V126" s="43"/>
      <c r="W126" s="43"/>
      <c r="X126" s="43"/>
      <c r="Y126" s="43"/>
      <c r="Z126" s="43"/>
      <c r="AA126" s="43"/>
      <c r="AB126" s="43"/>
      <c r="AC126" s="43"/>
      <c r="AD126" s="43"/>
    </row>
    <row r="127" spans="1:30" ht="12.75" hidden="1" customHeight="1">
      <c r="A127" s="56">
        <f t="shared" si="3"/>
        <v>16</v>
      </c>
      <c r="B127" s="110"/>
      <c r="C127" s="58"/>
      <c r="D127" s="58"/>
      <c r="E127" s="58"/>
      <c r="F127" s="58"/>
      <c r="G127" s="58"/>
      <c r="H127" s="58"/>
      <c r="I127" s="60"/>
      <c r="J127" s="111"/>
      <c r="K127" s="81"/>
      <c r="L127" s="81"/>
      <c r="M127" s="82"/>
      <c r="N127" s="82"/>
      <c r="O127" s="78"/>
      <c r="P127" s="78"/>
      <c r="Q127" s="78" t="s">
        <v>2542</v>
      </c>
      <c r="R127" s="78" t="s">
        <v>2543</v>
      </c>
      <c r="S127" s="62">
        <v>9999</v>
      </c>
      <c r="T127" s="58">
        <f>(J127+K127+L127)+IF((VLOOKUP(Q127,MogulsDD!$A$1:$C$2000,3,FALSE)*(M127+O127)/2)&gt;3.75,3.75,VLOOKUP(Q127,MogulsDD!$A$1:$C$2000,3,FALSE)*(M127+O127)/2)+IF((VLOOKUP(R127,MogulsDD!$A$1:$C$2000,3,FALSE)*(N127+P127)/2)&gt;3.75,3.75,VLOOKUP(R127,MogulsDD!$A$1:$C$2000,3,FALSE)*(N127+P127)/2)+IF((18-12*S127/$J$5)&gt;7.5,7.5,IF((18-12*S127/$J$5)&lt;0,0,(18-12*S127/$J$5)))</f>
        <v>0</v>
      </c>
      <c r="U127" s="43"/>
      <c r="V127" s="43"/>
      <c r="W127" s="43"/>
      <c r="X127" s="43"/>
      <c r="Y127" s="43"/>
      <c r="Z127" s="43"/>
      <c r="AA127" s="43"/>
      <c r="AB127" s="43"/>
      <c r="AC127" s="43"/>
      <c r="AD127" s="43"/>
    </row>
    <row r="128" spans="1:30" ht="12.75" hidden="1" customHeight="1">
      <c r="A128" s="56">
        <f t="shared" si="3"/>
        <v>16</v>
      </c>
      <c r="B128" s="110"/>
      <c r="C128" s="58"/>
      <c r="D128" s="58"/>
      <c r="E128" s="58"/>
      <c r="F128" s="58"/>
      <c r="G128" s="58"/>
      <c r="H128" s="58"/>
      <c r="I128" s="60"/>
      <c r="J128" s="111"/>
      <c r="K128" s="81"/>
      <c r="L128" s="81"/>
      <c r="M128" s="82"/>
      <c r="N128" s="82"/>
      <c r="O128" s="78"/>
      <c r="P128" s="78"/>
      <c r="Q128" s="78" t="s">
        <v>2544</v>
      </c>
      <c r="R128" s="78" t="s">
        <v>2545</v>
      </c>
      <c r="S128" s="62">
        <v>9999</v>
      </c>
      <c r="T128" s="58">
        <f>(J128+K128+L128)+IF((VLOOKUP(Q128,MogulsDD!$A$1:$C$2000,3,FALSE)*(M128+O128)/2)&gt;3.75,3.75,VLOOKUP(Q128,MogulsDD!$A$1:$C$2000,3,FALSE)*(M128+O128)/2)+IF((VLOOKUP(R128,MogulsDD!$A$1:$C$2000,3,FALSE)*(N128+P128)/2)&gt;3.75,3.75,VLOOKUP(R128,MogulsDD!$A$1:$C$2000,3,FALSE)*(N128+P128)/2)+IF((18-12*S128/$J$5)&gt;7.5,7.5,IF((18-12*S128/$J$5)&lt;0,0,(18-12*S128/$J$5)))</f>
        <v>0</v>
      </c>
      <c r="U128" s="43"/>
      <c r="V128" s="43"/>
      <c r="W128" s="43"/>
      <c r="X128" s="43"/>
      <c r="Y128" s="43"/>
      <c r="Z128" s="43"/>
      <c r="AA128" s="43"/>
      <c r="AB128" s="43"/>
      <c r="AC128" s="43"/>
      <c r="AD128" s="43"/>
    </row>
    <row r="129" spans="1:30" ht="12.75" hidden="1" customHeight="1">
      <c r="A129" s="56">
        <f t="shared" si="3"/>
        <v>16</v>
      </c>
      <c r="B129" s="110"/>
      <c r="C129" s="58"/>
      <c r="D129" s="58"/>
      <c r="E129" s="58"/>
      <c r="F129" s="58"/>
      <c r="G129" s="58"/>
      <c r="H129" s="58"/>
      <c r="I129" s="60"/>
      <c r="J129" s="111"/>
      <c r="K129" s="81"/>
      <c r="L129" s="81"/>
      <c r="M129" s="82"/>
      <c r="N129" s="82"/>
      <c r="O129" s="78"/>
      <c r="P129" s="78"/>
      <c r="Q129" s="78" t="s">
        <v>2546</v>
      </c>
      <c r="R129" s="78" t="s">
        <v>2547</v>
      </c>
      <c r="S129" s="62">
        <v>9999</v>
      </c>
      <c r="T129" s="58">
        <f>(J129+K129+L129)+IF((VLOOKUP(Q129,MogulsDD!$A$1:$C$2000,3,FALSE)*(M129+O129)/2)&gt;3.75,3.75,VLOOKUP(Q129,MogulsDD!$A$1:$C$2000,3,FALSE)*(M129+O129)/2)+IF((VLOOKUP(R129,MogulsDD!$A$1:$C$2000,3,FALSE)*(N129+P129)/2)&gt;3.75,3.75,VLOOKUP(R129,MogulsDD!$A$1:$C$2000,3,FALSE)*(N129+P129)/2)+IF((18-12*S129/$J$5)&gt;7.5,7.5,IF((18-12*S129/$J$5)&lt;0,0,(18-12*S129/$J$5)))</f>
        <v>0</v>
      </c>
      <c r="U129" s="43"/>
      <c r="V129" s="43"/>
      <c r="W129" s="43"/>
      <c r="X129" s="43"/>
      <c r="Y129" s="43"/>
      <c r="Z129" s="43"/>
      <c r="AA129" s="43"/>
      <c r="AB129" s="43"/>
      <c r="AC129" s="43"/>
      <c r="AD129" s="43"/>
    </row>
    <row r="130" spans="1:30" ht="12.75" hidden="1" customHeight="1">
      <c r="A130" s="56">
        <f t="shared" si="3"/>
        <v>16</v>
      </c>
      <c r="B130" s="110"/>
      <c r="C130" s="58"/>
      <c r="D130" s="58"/>
      <c r="E130" s="58"/>
      <c r="F130" s="58"/>
      <c r="G130" s="58"/>
      <c r="H130" s="58"/>
      <c r="I130" s="60"/>
      <c r="J130" s="111"/>
      <c r="K130" s="81"/>
      <c r="L130" s="81"/>
      <c r="M130" s="82"/>
      <c r="N130" s="82"/>
      <c r="O130" s="78"/>
      <c r="P130" s="78"/>
      <c r="Q130" s="78" t="s">
        <v>2548</v>
      </c>
      <c r="R130" s="78" t="s">
        <v>2549</v>
      </c>
      <c r="S130" s="62">
        <v>9999</v>
      </c>
      <c r="T130" s="58">
        <f>(J130+K130+L130)+IF((VLOOKUP(Q130,MogulsDD!$A$1:$C$2000,3,FALSE)*(M130+O130)/2)&gt;3.75,3.75,VLOOKUP(Q130,MogulsDD!$A$1:$C$2000,3,FALSE)*(M130+O130)/2)+IF((VLOOKUP(R130,MogulsDD!$A$1:$C$2000,3,FALSE)*(N130+P130)/2)&gt;3.75,3.75,VLOOKUP(R130,MogulsDD!$A$1:$C$2000,3,FALSE)*(N130+P130)/2)+IF((18-12*S130/$J$5)&gt;7.5,7.5,IF((18-12*S130/$J$5)&lt;0,0,(18-12*S130/$J$5)))</f>
        <v>0</v>
      </c>
      <c r="U130" s="43"/>
      <c r="V130" s="43"/>
      <c r="W130" s="43"/>
      <c r="X130" s="43"/>
      <c r="Y130" s="43"/>
      <c r="Z130" s="43"/>
      <c r="AA130" s="43"/>
      <c r="AB130" s="43"/>
      <c r="AC130" s="43"/>
      <c r="AD130" s="43"/>
    </row>
    <row r="131" spans="1:30" ht="12.75" hidden="1" customHeight="1">
      <c r="A131" s="56">
        <f t="shared" si="3"/>
        <v>16</v>
      </c>
      <c r="B131" s="110"/>
      <c r="C131" s="58"/>
      <c r="D131" s="58"/>
      <c r="E131" s="58"/>
      <c r="F131" s="58"/>
      <c r="G131" s="58"/>
      <c r="H131" s="58"/>
      <c r="I131" s="60"/>
      <c r="J131" s="111"/>
      <c r="K131" s="81"/>
      <c r="L131" s="81"/>
      <c r="M131" s="82"/>
      <c r="N131" s="82"/>
      <c r="O131" s="78"/>
      <c r="P131" s="78"/>
      <c r="Q131" s="78" t="s">
        <v>2550</v>
      </c>
      <c r="R131" s="78" t="s">
        <v>2551</v>
      </c>
      <c r="S131" s="62">
        <v>9999</v>
      </c>
      <c r="T131" s="58">
        <f>(J131+K131+L131)+IF((VLOOKUP(Q131,MogulsDD!$A$1:$C$2000,3,FALSE)*(M131+O131)/2)&gt;3.75,3.75,VLOOKUP(Q131,MogulsDD!$A$1:$C$2000,3,FALSE)*(M131+O131)/2)+IF((VLOOKUP(R131,MogulsDD!$A$1:$C$2000,3,FALSE)*(N131+P131)/2)&gt;3.75,3.75,VLOOKUP(R131,MogulsDD!$A$1:$C$2000,3,FALSE)*(N131+P131)/2)+IF((18-12*S131/$J$5)&gt;7.5,7.5,IF((18-12*S131/$J$5)&lt;0,0,(18-12*S131/$J$5)))</f>
        <v>0</v>
      </c>
      <c r="U131" s="43"/>
      <c r="V131" s="43"/>
      <c r="W131" s="43"/>
      <c r="X131" s="43"/>
      <c r="Y131" s="43"/>
      <c r="Z131" s="43"/>
      <c r="AA131" s="43"/>
      <c r="AB131" s="43"/>
      <c r="AC131" s="43"/>
      <c r="AD131" s="43"/>
    </row>
    <row r="132" spans="1:30" ht="12.75" hidden="1" customHeight="1">
      <c r="A132" s="56">
        <f t="shared" si="3"/>
        <v>16</v>
      </c>
      <c r="B132" s="110"/>
      <c r="C132" s="58"/>
      <c r="D132" s="58"/>
      <c r="E132" s="58"/>
      <c r="F132" s="58"/>
      <c r="G132" s="58"/>
      <c r="H132" s="58"/>
      <c r="I132" s="60"/>
      <c r="J132" s="111"/>
      <c r="K132" s="81"/>
      <c r="L132" s="81"/>
      <c r="M132" s="82"/>
      <c r="N132" s="82"/>
      <c r="O132" s="78"/>
      <c r="P132" s="78"/>
      <c r="Q132" s="78" t="s">
        <v>2552</v>
      </c>
      <c r="R132" s="78" t="s">
        <v>2553</v>
      </c>
      <c r="S132" s="62">
        <v>9999</v>
      </c>
      <c r="T132" s="58">
        <f>(J132+K132+L132)+IF((VLOOKUP(Q132,MogulsDD!$A$1:$C$2000,3,FALSE)*(M132+O132)/2)&gt;3.75,3.75,VLOOKUP(Q132,MogulsDD!$A$1:$C$2000,3,FALSE)*(M132+O132)/2)+IF((VLOOKUP(R132,MogulsDD!$A$1:$C$2000,3,FALSE)*(N132+P132)/2)&gt;3.75,3.75,VLOOKUP(R132,MogulsDD!$A$1:$C$2000,3,FALSE)*(N132+P132)/2)+IF((18-12*S132/$J$5)&gt;7.5,7.5,IF((18-12*S132/$J$5)&lt;0,0,(18-12*S132/$J$5)))</f>
        <v>0</v>
      </c>
      <c r="U132" s="43"/>
      <c r="V132" s="43"/>
      <c r="W132" s="43"/>
      <c r="X132" s="43"/>
      <c r="Y132" s="43"/>
      <c r="Z132" s="43"/>
      <c r="AA132" s="43"/>
      <c r="AB132" s="43"/>
      <c r="AC132" s="43"/>
      <c r="AD132" s="43"/>
    </row>
    <row r="133" spans="1:30" ht="12.75" hidden="1" customHeight="1">
      <c r="A133" s="56">
        <f t="shared" si="3"/>
        <v>16</v>
      </c>
      <c r="B133" s="110"/>
      <c r="C133" s="58"/>
      <c r="D133" s="58"/>
      <c r="E133" s="58"/>
      <c r="F133" s="58"/>
      <c r="G133" s="58"/>
      <c r="H133" s="58"/>
      <c r="I133" s="60"/>
      <c r="J133" s="111"/>
      <c r="K133" s="81"/>
      <c r="L133" s="81"/>
      <c r="M133" s="82"/>
      <c r="N133" s="82"/>
      <c r="O133" s="78"/>
      <c r="P133" s="78"/>
      <c r="Q133" s="78" t="s">
        <v>2554</v>
      </c>
      <c r="R133" s="78" t="s">
        <v>2555</v>
      </c>
      <c r="S133" s="62">
        <v>9999</v>
      </c>
      <c r="T133" s="58">
        <f>(J133+K133+L133)+IF((VLOOKUP(Q133,MogulsDD!$A$1:$C$2000,3,FALSE)*(M133+O133)/2)&gt;3.75,3.75,VLOOKUP(Q133,MogulsDD!$A$1:$C$2000,3,FALSE)*(M133+O133)/2)+IF((VLOOKUP(R133,MogulsDD!$A$1:$C$2000,3,FALSE)*(N133+P133)/2)&gt;3.75,3.75,VLOOKUP(R133,MogulsDD!$A$1:$C$2000,3,FALSE)*(N133+P133)/2)+IF((18-12*S133/$J$5)&gt;7.5,7.5,IF((18-12*S133/$J$5)&lt;0,0,(18-12*S133/$J$5)))</f>
        <v>0</v>
      </c>
      <c r="U133" s="43"/>
      <c r="V133" s="43"/>
      <c r="W133" s="43"/>
      <c r="X133" s="43"/>
      <c r="Y133" s="43"/>
      <c r="Z133" s="43"/>
      <c r="AA133" s="43"/>
      <c r="AB133" s="43"/>
      <c r="AC133" s="43"/>
      <c r="AD133" s="43"/>
    </row>
    <row r="134" spans="1:30" ht="12.75" hidden="1" customHeight="1">
      <c r="A134" s="56">
        <f t="shared" si="3"/>
        <v>16</v>
      </c>
      <c r="B134" s="110"/>
      <c r="C134" s="58"/>
      <c r="D134" s="58"/>
      <c r="E134" s="58"/>
      <c r="F134" s="58"/>
      <c r="G134" s="58"/>
      <c r="H134" s="58"/>
      <c r="I134" s="60"/>
      <c r="J134" s="111"/>
      <c r="K134" s="81"/>
      <c r="L134" s="81"/>
      <c r="M134" s="82"/>
      <c r="N134" s="82"/>
      <c r="O134" s="78"/>
      <c r="P134" s="78"/>
      <c r="Q134" s="78" t="s">
        <v>2556</v>
      </c>
      <c r="R134" s="78" t="s">
        <v>2557</v>
      </c>
      <c r="S134" s="62">
        <v>9999</v>
      </c>
      <c r="T134" s="58">
        <f>(J134+K134+L134)+IF((VLOOKUP(Q134,MogulsDD!$A$1:$C$2000,3,FALSE)*(M134+O134)/2)&gt;3.75,3.75,VLOOKUP(Q134,MogulsDD!$A$1:$C$2000,3,FALSE)*(M134+O134)/2)+IF((VLOOKUP(R134,MogulsDD!$A$1:$C$2000,3,FALSE)*(N134+P134)/2)&gt;3.75,3.75,VLOOKUP(R134,MogulsDD!$A$1:$C$2000,3,FALSE)*(N134+P134)/2)+IF((18-12*S134/$J$5)&gt;7.5,7.5,IF((18-12*S134/$J$5)&lt;0,0,(18-12*S134/$J$5)))</f>
        <v>0</v>
      </c>
      <c r="U134" s="43"/>
      <c r="V134" s="43"/>
      <c r="W134" s="43"/>
      <c r="X134" s="43"/>
      <c r="Y134" s="43"/>
      <c r="Z134" s="43"/>
      <c r="AA134" s="43"/>
      <c r="AB134" s="43"/>
      <c r="AC134" s="43"/>
      <c r="AD134" s="43"/>
    </row>
    <row r="135" spans="1:30" ht="12.75" hidden="1" customHeight="1">
      <c r="A135" s="56">
        <f t="shared" si="3"/>
        <v>16</v>
      </c>
      <c r="B135" s="110"/>
      <c r="C135" s="58"/>
      <c r="D135" s="58"/>
      <c r="E135" s="58"/>
      <c r="F135" s="58"/>
      <c r="G135" s="58"/>
      <c r="H135" s="58"/>
      <c r="I135" s="60"/>
      <c r="J135" s="111"/>
      <c r="K135" s="81"/>
      <c r="L135" s="81"/>
      <c r="M135" s="82"/>
      <c r="N135" s="82"/>
      <c r="O135" s="78"/>
      <c r="P135" s="78"/>
      <c r="Q135" s="78" t="s">
        <v>2558</v>
      </c>
      <c r="R135" s="78" t="s">
        <v>2559</v>
      </c>
      <c r="S135" s="62">
        <v>9999</v>
      </c>
      <c r="T135" s="58">
        <f>(J135+K135+L135)+IF((VLOOKUP(Q135,MogulsDD!$A$1:$C$2000,3,FALSE)*(M135+O135)/2)&gt;3.75,3.75,VLOOKUP(Q135,MogulsDD!$A$1:$C$2000,3,FALSE)*(M135+O135)/2)+IF((VLOOKUP(R135,MogulsDD!$A$1:$C$2000,3,FALSE)*(N135+P135)/2)&gt;3.75,3.75,VLOOKUP(R135,MogulsDD!$A$1:$C$2000,3,FALSE)*(N135+P135)/2)+IF((18-12*S135/$J$5)&gt;7.5,7.5,IF((18-12*S135/$J$5)&lt;0,0,(18-12*S135/$J$5)))</f>
        <v>0</v>
      </c>
      <c r="U135" s="43"/>
      <c r="V135" s="43"/>
      <c r="W135" s="43"/>
      <c r="X135" s="43"/>
      <c r="Y135" s="43"/>
      <c r="Z135" s="43"/>
      <c r="AA135" s="43"/>
      <c r="AB135" s="43"/>
      <c r="AC135" s="43"/>
      <c r="AD135" s="43"/>
    </row>
    <row r="136" spans="1:30" ht="12.75" hidden="1" customHeight="1">
      <c r="A136" s="56">
        <f t="shared" si="3"/>
        <v>16</v>
      </c>
      <c r="B136" s="110"/>
      <c r="C136" s="58"/>
      <c r="D136" s="58"/>
      <c r="E136" s="58"/>
      <c r="F136" s="58"/>
      <c r="G136" s="58"/>
      <c r="H136" s="58"/>
      <c r="I136" s="60"/>
      <c r="J136" s="111"/>
      <c r="K136" s="81"/>
      <c r="L136" s="81"/>
      <c r="M136" s="82"/>
      <c r="N136" s="82"/>
      <c r="O136" s="78"/>
      <c r="P136" s="78"/>
      <c r="Q136" s="78" t="s">
        <v>2560</v>
      </c>
      <c r="R136" s="78" t="s">
        <v>2561</v>
      </c>
      <c r="S136" s="62">
        <v>9999</v>
      </c>
      <c r="T136" s="58">
        <f>(J136+K136+L136)+IF((VLOOKUP(Q136,MogulsDD!$A$1:$C$2000,3,FALSE)*(M136+O136)/2)&gt;3.75,3.75,VLOOKUP(Q136,MogulsDD!$A$1:$C$2000,3,FALSE)*(M136+O136)/2)+IF((VLOOKUP(R136,MogulsDD!$A$1:$C$2000,3,FALSE)*(N136+P136)/2)&gt;3.75,3.75,VLOOKUP(R136,MogulsDD!$A$1:$C$2000,3,FALSE)*(N136+P136)/2)+IF((18-12*S136/$J$5)&gt;7.5,7.5,IF((18-12*S136/$J$5)&lt;0,0,(18-12*S136/$J$5)))</f>
        <v>0</v>
      </c>
      <c r="U136" s="43"/>
      <c r="V136" s="43"/>
      <c r="W136" s="43"/>
      <c r="X136" s="43"/>
      <c r="Y136" s="43"/>
      <c r="Z136" s="43"/>
      <c r="AA136" s="43"/>
      <c r="AB136" s="43"/>
      <c r="AC136" s="43"/>
      <c r="AD136" s="43"/>
    </row>
    <row r="137" spans="1:30" ht="12.75" hidden="1" customHeight="1">
      <c r="A137" s="56">
        <f t="shared" si="3"/>
        <v>16</v>
      </c>
      <c r="B137" s="110"/>
      <c r="C137" s="58"/>
      <c r="D137" s="58"/>
      <c r="E137" s="58"/>
      <c r="F137" s="58"/>
      <c r="G137" s="58"/>
      <c r="H137" s="58"/>
      <c r="I137" s="60"/>
      <c r="J137" s="111"/>
      <c r="K137" s="81"/>
      <c r="L137" s="81"/>
      <c r="M137" s="82"/>
      <c r="N137" s="82"/>
      <c r="O137" s="78"/>
      <c r="P137" s="78"/>
      <c r="Q137" s="78" t="s">
        <v>2562</v>
      </c>
      <c r="R137" s="78" t="s">
        <v>2563</v>
      </c>
      <c r="S137" s="62">
        <v>9999</v>
      </c>
      <c r="T137" s="58">
        <f>(J137+K137+L137)+IF((VLOOKUP(Q137,MogulsDD!$A$1:$C$2000,3,FALSE)*(M137+O137)/2)&gt;3.75,3.75,VLOOKUP(Q137,MogulsDD!$A$1:$C$2000,3,FALSE)*(M137+O137)/2)+IF((VLOOKUP(R137,MogulsDD!$A$1:$C$2000,3,FALSE)*(N137+P137)/2)&gt;3.75,3.75,VLOOKUP(R137,MogulsDD!$A$1:$C$2000,3,FALSE)*(N137+P137)/2)+IF((18-12*S137/$J$5)&gt;7.5,7.5,IF((18-12*S137/$J$5)&lt;0,0,(18-12*S137/$J$5)))</f>
        <v>0</v>
      </c>
      <c r="U137" s="43"/>
      <c r="V137" s="43"/>
      <c r="W137" s="43"/>
      <c r="X137" s="43"/>
      <c r="Y137" s="43"/>
      <c r="Z137" s="43"/>
      <c r="AA137" s="43"/>
      <c r="AB137" s="43"/>
      <c r="AC137" s="43"/>
      <c r="AD137" s="43"/>
    </row>
    <row r="138" spans="1:30" ht="12.75" hidden="1" customHeight="1">
      <c r="A138" s="56">
        <f t="shared" si="3"/>
        <v>16</v>
      </c>
      <c r="B138" s="110"/>
      <c r="C138" s="58"/>
      <c r="D138" s="58"/>
      <c r="E138" s="58"/>
      <c r="F138" s="58"/>
      <c r="G138" s="58"/>
      <c r="H138" s="58"/>
      <c r="I138" s="60"/>
      <c r="J138" s="111"/>
      <c r="K138" s="81"/>
      <c r="L138" s="81"/>
      <c r="M138" s="82"/>
      <c r="N138" s="82"/>
      <c r="O138" s="78"/>
      <c r="P138" s="78"/>
      <c r="Q138" s="78" t="s">
        <v>2564</v>
      </c>
      <c r="R138" s="78" t="s">
        <v>2565</v>
      </c>
      <c r="S138" s="62">
        <v>9999</v>
      </c>
      <c r="T138" s="58">
        <f>(J138+K138+L138)+IF((VLOOKUP(Q138,MogulsDD!$A$1:$C$2000,3,FALSE)*(M138+O138)/2)&gt;3.75,3.75,VLOOKUP(Q138,MogulsDD!$A$1:$C$2000,3,FALSE)*(M138+O138)/2)+IF((VLOOKUP(R138,MogulsDD!$A$1:$C$2000,3,FALSE)*(N138+P138)/2)&gt;3.75,3.75,VLOOKUP(R138,MogulsDD!$A$1:$C$2000,3,FALSE)*(N138+P138)/2)+IF((18-12*S138/$J$5)&gt;7.5,7.5,IF((18-12*S138/$J$5)&lt;0,0,(18-12*S138/$J$5)))</f>
        <v>0</v>
      </c>
      <c r="U138" s="43"/>
      <c r="V138" s="43"/>
      <c r="W138" s="43"/>
      <c r="X138" s="43"/>
      <c r="Y138" s="43"/>
      <c r="Z138" s="43"/>
      <c r="AA138" s="43"/>
      <c r="AB138" s="43"/>
      <c r="AC138" s="43"/>
      <c r="AD138" s="43"/>
    </row>
    <row r="139" spans="1:30" ht="12.75" hidden="1" customHeight="1">
      <c r="A139" s="56">
        <f t="shared" si="3"/>
        <v>16</v>
      </c>
      <c r="B139" s="110"/>
      <c r="C139" s="58"/>
      <c r="D139" s="58"/>
      <c r="E139" s="58"/>
      <c r="F139" s="58"/>
      <c r="G139" s="58"/>
      <c r="H139" s="58"/>
      <c r="I139" s="60"/>
      <c r="J139" s="111"/>
      <c r="K139" s="81"/>
      <c r="L139" s="81"/>
      <c r="M139" s="82"/>
      <c r="N139" s="82"/>
      <c r="O139" s="78"/>
      <c r="P139" s="78"/>
      <c r="Q139" s="78" t="s">
        <v>2566</v>
      </c>
      <c r="R139" s="78" t="s">
        <v>2567</v>
      </c>
      <c r="S139" s="62">
        <v>9999</v>
      </c>
      <c r="T139" s="58">
        <f>(J139+K139+L139)+IF((VLOOKUP(Q139,MogulsDD!$A$1:$C$2000,3,FALSE)*(M139+O139)/2)&gt;3.75,3.75,VLOOKUP(Q139,MogulsDD!$A$1:$C$2000,3,FALSE)*(M139+O139)/2)+IF((VLOOKUP(R139,MogulsDD!$A$1:$C$2000,3,FALSE)*(N139+P139)/2)&gt;3.75,3.75,VLOOKUP(R139,MogulsDD!$A$1:$C$2000,3,FALSE)*(N139+P139)/2)+IF((18-12*S139/$J$5)&gt;7.5,7.5,IF((18-12*S139/$J$5)&lt;0,0,(18-12*S139/$J$5)))</f>
        <v>0</v>
      </c>
      <c r="U139" s="43"/>
      <c r="V139" s="43"/>
      <c r="W139" s="43"/>
      <c r="X139" s="43"/>
      <c r="Y139" s="43"/>
      <c r="Z139" s="43"/>
      <c r="AA139" s="43"/>
      <c r="AB139" s="43"/>
      <c r="AC139" s="43"/>
      <c r="AD139" s="43"/>
    </row>
    <row r="140" spans="1:30" ht="13.5" hidden="1" customHeight="1">
      <c r="A140" s="56">
        <f t="shared" si="3"/>
        <v>16</v>
      </c>
      <c r="B140" s="118"/>
      <c r="C140" s="86"/>
      <c r="D140" s="86"/>
      <c r="E140" s="86"/>
      <c r="F140" s="86"/>
      <c r="G140" s="86"/>
      <c r="H140" s="86"/>
      <c r="I140" s="87"/>
      <c r="J140" s="119"/>
      <c r="K140" s="89"/>
      <c r="L140" s="89"/>
      <c r="M140" s="90"/>
      <c r="N140" s="90"/>
      <c r="O140" s="120"/>
      <c r="P140" s="120"/>
      <c r="Q140" s="78" t="s">
        <v>2568</v>
      </c>
      <c r="R140" s="78" t="s">
        <v>2569</v>
      </c>
      <c r="S140" s="62">
        <v>9999</v>
      </c>
      <c r="T140" s="58">
        <f>(J140+K140+L140)+IF((VLOOKUP(Q140,MogulsDD!$A$1:$C$2000,3,FALSE)*(M140+O140)/2)&gt;3.75,3.75,VLOOKUP(Q140,MogulsDD!$A$1:$C$2000,3,FALSE)*(M140+O140)/2)+IF((VLOOKUP(R140,MogulsDD!$A$1:$C$2000,3,FALSE)*(N140+P140)/2)&gt;3.75,3.75,VLOOKUP(R140,MogulsDD!$A$1:$C$2000,3,FALSE)*(N140+P140)/2)+IF((18-12*S140/$J$5)&gt;7.5,7.5,IF((18-12*S140/$J$5)&lt;0,0,(18-12*S140/$J$5)))</f>
        <v>0</v>
      </c>
      <c r="U140" s="43"/>
      <c r="V140" s="43"/>
      <c r="W140" s="43"/>
      <c r="X140" s="43"/>
      <c r="Y140" s="43"/>
      <c r="Z140" s="43"/>
      <c r="AA140" s="43"/>
      <c r="AB140" s="43"/>
      <c r="AC140" s="43"/>
      <c r="AD140" s="43"/>
    </row>
    <row r="141" spans="1:30" ht="12.75" hidden="1" customHeight="1">
      <c r="A141" s="2"/>
      <c r="B141" s="2"/>
      <c r="C141" s="2"/>
      <c r="D141" s="2"/>
      <c r="E141" s="2"/>
      <c r="F141" s="2"/>
      <c r="G141" s="2"/>
      <c r="H141" s="2"/>
      <c r="I141" s="2"/>
      <c r="J141" s="2"/>
      <c r="K141" s="2"/>
      <c r="L141" s="2"/>
      <c r="M141" s="2"/>
      <c r="N141" s="2"/>
      <c r="O141" s="2"/>
      <c r="P141" s="2"/>
      <c r="Q141" s="2"/>
      <c r="R141" s="2"/>
      <c r="S141" s="2"/>
      <c r="T141" s="2"/>
      <c r="U141" s="43"/>
      <c r="V141" s="43"/>
      <c r="W141" s="43"/>
      <c r="X141" s="43"/>
      <c r="Y141" s="43"/>
      <c r="Z141" s="43"/>
      <c r="AA141" s="43"/>
      <c r="AB141" s="43"/>
      <c r="AC141" s="43"/>
      <c r="AD141" s="43"/>
    </row>
    <row r="142" spans="1:30" ht="12.75" hidden="1" customHeight="1">
      <c r="A142" s="2"/>
      <c r="B142" s="2"/>
      <c r="C142" s="2"/>
      <c r="D142" s="2"/>
      <c r="E142" s="2"/>
      <c r="F142" s="2"/>
      <c r="G142" s="2"/>
      <c r="H142" s="2"/>
      <c r="I142" s="2"/>
      <c r="J142" s="2"/>
      <c r="K142" s="2"/>
      <c r="L142" s="2"/>
      <c r="M142" s="2"/>
      <c r="N142" s="2"/>
      <c r="O142" s="2"/>
      <c r="P142" s="2"/>
      <c r="Q142" s="2"/>
      <c r="R142" s="2"/>
      <c r="S142" s="2"/>
      <c r="T142" s="2"/>
      <c r="U142" s="43"/>
      <c r="V142" s="43"/>
      <c r="W142" s="43"/>
      <c r="X142" s="43"/>
      <c r="Y142" s="43"/>
      <c r="Z142" s="43"/>
      <c r="AA142" s="43"/>
      <c r="AB142" s="43"/>
      <c r="AC142" s="43"/>
      <c r="AD142" s="43"/>
    </row>
    <row r="143" spans="1:30" ht="12.75" hidden="1" customHeight="1">
      <c r="A143" s="2"/>
      <c r="B143" s="2"/>
      <c r="C143" s="2"/>
      <c r="D143" s="2"/>
      <c r="E143" s="2"/>
      <c r="F143" s="2"/>
      <c r="G143" s="2"/>
      <c r="H143" s="2"/>
      <c r="I143" s="2"/>
      <c r="J143" s="2"/>
      <c r="K143" s="2"/>
      <c r="L143" s="2"/>
      <c r="M143" s="2"/>
      <c r="N143" s="2"/>
      <c r="O143" s="2"/>
      <c r="P143" s="2"/>
      <c r="Q143" s="2"/>
      <c r="R143" s="2"/>
      <c r="S143" s="2"/>
      <c r="T143" s="2"/>
      <c r="U143" s="43"/>
      <c r="V143" s="43"/>
      <c r="W143" s="43"/>
      <c r="X143" s="43"/>
      <c r="Y143" s="43"/>
      <c r="Z143" s="43"/>
      <c r="AA143" s="43"/>
      <c r="AB143" s="43"/>
      <c r="AC143" s="43"/>
      <c r="AD143" s="43"/>
    </row>
    <row r="144" spans="1:30" ht="12.75" hidden="1" customHeight="1">
      <c r="A144" s="2"/>
      <c r="B144" s="2"/>
      <c r="C144" s="2"/>
      <c r="D144" s="2"/>
      <c r="E144" s="2"/>
      <c r="F144" s="2"/>
      <c r="G144" s="2"/>
      <c r="H144" s="2"/>
      <c r="I144" s="2"/>
      <c r="J144" s="2"/>
      <c r="K144" s="2"/>
      <c r="L144" s="2"/>
      <c r="M144" s="2"/>
      <c r="N144" s="2"/>
      <c r="O144" s="2"/>
      <c r="P144" s="2"/>
      <c r="Q144" s="2"/>
      <c r="R144" s="2"/>
      <c r="S144" s="2"/>
      <c r="T144" s="2"/>
      <c r="U144" s="43"/>
      <c r="V144" s="43"/>
      <c r="W144" s="43"/>
      <c r="X144" s="43"/>
      <c r="Y144" s="43"/>
      <c r="Z144" s="43"/>
      <c r="AA144" s="43"/>
      <c r="AB144" s="43"/>
      <c r="AC144" s="43"/>
      <c r="AD144" s="43"/>
    </row>
    <row r="145" spans="1:30" ht="12.75" hidden="1" customHeight="1">
      <c r="A145" s="2"/>
      <c r="B145" s="2"/>
      <c r="C145" s="2"/>
      <c r="D145" s="2"/>
      <c r="E145" s="2"/>
      <c r="F145" s="2"/>
      <c r="G145" s="2"/>
      <c r="H145" s="2"/>
      <c r="I145" s="2"/>
      <c r="J145" s="2"/>
      <c r="K145" s="2"/>
      <c r="L145" s="2"/>
      <c r="M145" s="2"/>
      <c r="N145" s="2"/>
      <c r="O145" s="2"/>
      <c r="P145" s="2"/>
      <c r="Q145" s="2"/>
      <c r="R145" s="2"/>
      <c r="S145" s="2"/>
      <c r="T145" s="2"/>
      <c r="U145" s="43"/>
      <c r="V145" s="43"/>
      <c r="W145" s="43"/>
      <c r="X145" s="43"/>
      <c r="Y145" s="43"/>
      <c r="Z145" s="43"/>
      <c r="AA145" s="43"/>
      <c r="AB145" s="43"/>
      <c r="AC145" s="43"/>
      <c r="AD145" s="43"/>
    </row>
    <row r="146" spans="1:30" ht="12.75" hidden="1" customHeight="1">
      <c r="A146" s="2"/>
      <c r="B146" s="2"/>
      <c r="C146" s="2"/>
      <c r="D146" s="2"/>
      <c r="E146" s="2"/>
      <c r="F146" s="2"/>
      <c r="G146" s="2"/>
      <c r="H146" s="2"/>
      <c r="I146" s="2"/>
      <c r="J146" s="2"/>
      <c r="K146" s="2"/>
      <c r="L146" s="2"/>
      <c r="M146" s="2"/>
      <c r="N146" s="2"/>
      <c r="O146" s="2"/>
      <c r="P146" s="2"/>
      <c r="Q146" s="2"/>
      <c r="R146" s="2"/>
      <c r="S146" s="2"/>
      <c r="T146" s="2"/>
      <c r="U146" s="43"/>
      <c r="V146" s="43"/>
      <c r="W146" s="43"/>
      <c r="X146" s="43"/>
      <c r="Y146" s="43"/>
      <c r="Z146" s="43"/>
      <c r="AA146" s="43"/>
      <c r="AB146" s="43"/>
      <c r="AC146" s="43"/>
      <c r="AD146" s="43"/>
    </row>
    <row r="147" spans="1:30" ht="12.75" hidden="1" customHeight="1">
      <c r="A147" s="2"/>
      <c r="B147" s="2"/>
      <c r="C147" s="2"/>
      <c r="D147" s="2"/>
      <c r="E147" s="2"/>
      <c r="F147" s="2"/>
      <c r="G147" s="2"/>
      <c r="H147" s="2"/>
      <c r="I147" s="2"/>
      <c r="J147" s="2"/>
      <c r="K147" s="2"/>
      <c r="L147" s="2"/>
      <c r="M147" s="2"/>
      <c r="N147" s="2"/>
      <c r="O147" s="2"/>
      <c r="P147" s="2"/>
      <c r="Q147" s="2"/>
      <c r="R147" s="2"/>
      <c r="S147" s="2"/>
      <c r="T147" s="2"/>
      <c r="U147" s="43"/>
      <c r="V147" s="43"/>
      <c r="W147" s="43"/>
      <c r="X147" s="43"/>
      <c r="Y147" s="43"/>
      <c r="Z147" s="43"/>
      <c r="AA147" s="43"/>
      <c r="AB147" s="43"/>
      <c r="AC147" s="43"/>
      <c r="AD147" s="43"/>
    </row>
    <row r="148" spans="1:30" ht="12.75" hidden="1" customHeight="1">
      <c r="A148" s="2"/>
      <c r="B148" s="2"/>
      <c r="C148" s="2"/>
      <c r="D148" s="2"/>
      <c r="E148" s="2"/>
      <c r="F148" s="2"/>
      <c r="G148" s="2"/>
      <c r="H148" s="2"/>
      <c r="I148" s="2"/>
      <c r="J148" s="2"/>
      <c r="K148" s="2"/>
      <c r="L148" s="2"/>
      <c r="M148" s="2"/>
      <c r="N148" s="2"/>
      <c r="O148" s="2"/>
      <c r="P148" s="2"/>
      <c r="Q148" s="2"/>
      <c r="R148" s="2"/>
      <c r="S148" s="2"/>
      <c r="T148" s="2"/>
      <c r="U148" s="43"/>
      <c r="V148" s="43"/>
      <c r="W148" s="43"/>
      <c r="X148" s="43"/>
      <c r="Y148" s="43"/>
      <c r="Z148" s="43"/>
      <c r="AA148" s="43"/>
      <c r="AB148" s="43"/>
      <c r="AC148" s="43"/>
      <c r="AD148" s="43"/>
    </row>
    <row r="149" spans="1:30" ht="12.75" hidden="1" customHeight="1">
      <c r="A149" s="2"/>
      <c r="B149" s="2"/>
      <c r="C149" s="2"/>
      <c r="D149" s="2"/>
      <c r="E149" s="2"/>
      <c r="F149" s="2"/>
      <c r="G149" s="2"/>
      <c r="H149" s="2"/>
      <c r="I149" s="2"/>
      <c r="J149" s="2"/>
      <c r="K149" s="2"/>
      <c r="L149" s="2"/>
      <c r="M149" s="2"/>
      <c r="N149" s="2"/>
      <c r="O149" s="2"/>
      <c r="P149" s="2"/>
      <c r="Q149" s="2"/>
      <c r="R149" s="2"/>
      <c r="S149" s="2"/>
      <c r="T149" s="2"/>
      <c r="U149" s="43"/>
      <c r="V149" s="43"/>
      <c r="W149" s="43"/>
      <c r="X149" s="43"/>
      <c r="Y149" s="43"/>
      <c r="Z149" s="43"/>
      <c r="AA149" s="43"/>
      <c r="AB149" s="43"/>
      <c r="AC149" s="43"/>
      <c r="AD149" s="43"/>
    </row>
    <row r="150" spans="1:30" ht="12.75" hidden="1" customHeight="1">
      <c r="A150" s="2"/>
      <c r="B150" s="2"/>
      <c r="C150" s="2"/>
      <c r="D150" s="2"/>
      <c r="E150" s="2"/>
      <c r="F150" s="2"/>
      <c r="G150" s="2"/>
      <c r="H150" s="2"/>
      <c r="I150" s="2"/>
      <c r="J150" s="2"/>
      <c r="K150" s="2"/>
      <c r="L150" s="2"/>
      <c r="M150" s="2"/>
      <c r="N150" s="2"/>
      <c r="O150" s="2"/>
      <c r="P150" s="2"/>
      <c r="Q150" s="2"/>
      <c r="R150" s="2"/>
      <c r="S150" s="2"/>
      <c r="T150" s="2"/>
      <c r="U150" s="43"/>
      <c r="V150" s="43"/>
      <c r="W150" s="43"/>
      <c r="X150" s="43"/>
      <c r="Y150" s="43"/>
      <c r="Z150" s="43"/>
      <c r="AA150" s="43"/>
      <c r="AB150" s="43"/>
      <c r="AC150" s="43"/>
      <c r="AD150" s="43"/>
    </row>
    <row r="151" spans="1:30" ht="12.75" hidden="1" customHeight="1">
      <c r="A151" s="2"/>
      <c r="B151" s="2"/>
      <c r="C151" s="2"/>
      <c r="D151" s="2"/>
      <c r="E151" s="2"/>
      <c r="F151" s="2"/>
      <c r="G151" s="2"/>
      <c r="H151" s="2"/>
      <c r="I151" s="2"/>
      <c r="J151" s="2"/>
      <c r="K151" s="2"/>
      <c r="L151" s="2"/>
      <c r="M151" s="2"/>
      <c r="N151" s="2"/>
      <c r="O151" s="2"/>
      <c r="P151" s="2"/>
      <c r="Q151" s="2"/>
      <c r="R151" s="2"/>
      <c r="S151" s="2"/>
      <c r="T151" s="2"/>
      <c r="U151" s="43"/>
      <c r="V151" s="43"/>
      <c r="W151" s="43"/>
      <c r="X151" s="43"/>
      <c r="Y151" s="43"/>
      <c r="Z151" s="43"/>
      <c r="AA151" s="43"/>
      <c r="AB151" s="43"/>
      <c r="AC151" s="43"/>
      <c r="AD151" s="43"/>
    </row>
    <row r="152" spans="1:30" ht="12.75" hidden="1" customHeight="1">
      <c r="A152" s="2"/>
      <c r="B152" s="2"/>
      <c r="C152" s="2"/>
      <c r="D152" s="2"/>
      <c r="E152" s="2"/>
      <c r="F152" s="2"/>
      <c r="G152" s="2"/>
      <c r="H152" s="2"/>
      <c r="I152" s="2"/>
      <c r="J152" s="2"/>
      <c r="K152" s="2"/>
      <c r="L152" s="2"/>
      <c r="M152" s="2"/>
      <c r="N152" s="2"/>
      <c r="O152" s="2"/>
      <c r="P152" s="2"/>
      <c r="Q152" s="2"/>
      <c r="R152" s="2"/>
      <c r="S152" s="2"/>
      <c r="T152" s="2"/>
      <c r="U152" s="43"/>
      <c r="V152" s="43"/>
      <c r="W152" s="43"/>
      <c r="X152" s="43"/>
      <c r="Y152" s="43"/>
      <c r="Z152" s="43"/>
      <c r="AA152" s="43"/>
      <c r="AB152" s="43"/>
      <c r="AC152" s="43"/>
      <c r="AD152" s="43"/>
    </row>
    <row r="153" spans="1:30" ht="12.75" customHeight="1">
      <c r="A153" s="2"/>
      <c r="B153" s="2"/>
      <c r="C153" s="2"/>
      <c r="D153" s="2"/>
      <c r="E153" s="2"/>
      <c r="F153" s="2"/>
      <c r="G153" s="2"/>
      <c r="H153" s="2"/>
      <c r="I153" s="2"/>
      <c r="J153" s="2"/>
      <c r="K153" s="2"/>
      <c r="L153" s="2"/>
      <c r="M153" s="2"/>
      <c r="N153" s="2"/>
      <c r="O153" s="2"/>
      <c r="P153" s="2"/>
      <c r="Q153" s="2"/>
      <c r="R153" s="2"/>
      <c r="S153" s="2"/>
      <c r="T153" s="2"/>
      <c r="U153" s="43"/>
      <c r="V153" s="43"/>
      <c r="W153" s="43"/>
      <c r="X153" s="43"/>
      <c r="Y153" s="43"/>
      <c r="Z153" s="43"/>
      <c r="AA153" s="43"/>
      <c r="AB153" s="43"/>
      <c r="AC153" s="43"/>
      <c r="AD153" s="43"/>
    </row>
    <row r="154" spans="1:30" ht="12.75" customHeight="1">
      <c r="A154" s="2"/>
      <c r="B154" s="2"/>
      <c r="C154" s="2"/>
      <c r="D154" s="2"/>
      <c r="E154" s="2"/>
      <c r="F154" s="2"/>
      <c r="G154" s="2"/>
      <c r="H154" s="2"/>
      <c r="I154" s="2"/>
      <c r="J154" s="2"/>
      <c r="K154" s="2"/>
      <c r="L154" s="2"/>
      <c r="M154" s="2"/>
      <c r="N154" s="2"/>
      <c r="O154" s="2"/>
      <c r="P154" s="2"/>
      <c r="Q154" s="2"/>
      <c r="R154" s="2"/>
      <c r="S154" s="2"/>
      <c r="T154" s="2"/>
      <c r="U154" s="43"/>
      <c r="V154" s="43"/>
      <c r="W154" s="43"/>
      <c r="X154" s="43"/>
      <c r="Y154" s="43"/>
      <c r="Z154" s="43"/>
      <c r="AA154" s="43"/>
      <c r="AB154" s="43"/>
      <c r="AC154" s="43"/>
      <c r="AD154" s="43"/>
    </row>
    <row r="155" spans="1:30" ht="12.75" customHeight="1">
      <c r="A155" s="2"/>
      <c r="B155" s="2"/>
      <c r="C155" s="2"/>
      <c r="D155" s="2"/>
      <c r="E155" s="2"/>
      <c r="F155" s="2"/>
      <c r="G155" s="2"/>
      <c r="H155" s="2"/>
      <c r="I155" s="2"/>
      <c r="J155" s="2"/>
      <c r="K155" s="2"/>
      <c r="L155" s="2"/>
      <c r="M155" s="2"/>
      <c r="N155" s="2"/>
      <c r="O155" s="2"/>
      <c r="P155" s="2"/>
      <c r="Q155" s="2"/>
      <c r="R155" s="2"/>
      <c r="S155" s="2"/>
      <c r="T155" s="2"/>
      <c r="U155" s="43"/>
      <c r="V155" s="43"/>
      <c r="W155" s="43"/>
      <c r="X155" s="43"/>
      <c r="Y155" s="43"/>
      <c r="Z155" s="43"/>
      <c r="AA155" s="43"/>
      <c r="AB155" s="43"/>
      <c r="AC155" s="43"/>
      <c r="AD155" s="43"/>
    </row>
    <row r="156" spans="1:30" ht="12.75" customHeight="1">
      <c r="A156" s="2"/>
      <c r="B156" s="2"/>
      <c r="C156" s="2"/>
      <c r="D156" s="2"/>
      <c r="E156" s="2"/>
      <c r="F156" s="2"/>
      <c r="G156" s="2"/>
      <c r="H156" s="2"/>
      <c r="I156" s="2"/>
      <c r="J156" s="2"/>
      <c r="K156" s="2"/>
      <c r="L156" s="2"/>
      <c r="M156" s="2"/>
      <c r="N156" s="2"/>
      <c r="O156" s="2"/>
      <c r="P156" s="2"/>
      <c r="Q156" s="2"/>
      <c r="R156" s="2"/>
      <c r="S156" s="2"/>
      <c r="T156" s="2"/>
      <c r="U156" s="43"/>
      <c r="V156" s="43"/>
      <c r="W156" s="43"/>
      <c r="X156" s="43"/>
      <c r="Y156" s="43"/>
      <c r="Z156" s="43"/>
      <c r="AA156" s="43"/>
      <c r="AB156" s="43"/>
      <c r="AC156" s="43"/>
      <c r="AD156" s="43"/>
    </row>
    <row r="157" spans="1:30" ht="12.75" customHeight="1">
      <c r="A157" s="2"/>
      <c r="B157" s="2"/>
      <c r="C157" s="2"/>
      <c r="D157" s="2"/>
      <c r="E157" s="2"/>
      <c r="F157" s="2"/>
      <c r="G157" s="2"/>
      <c r="H157" s="2"/>
      <c r="I157" s="2"/>
      <c r="J157" s="2"/>
      <c r="K157" s="2"/>
      <c r="L157" s="2"/>
      <c r="M157" s="2"/>
      <c r="N157" s="2"/>
      <c r="O157" s="2"/>
      <c r="P157" s="2"/>
      <c r="Q157" s="2"/>
      <c r="R157" s="2"/>
      <c r="S157" s="2"/>
      <c r="T157" s="2"/>
      <c r="U157" s="43"/>
      <c r="V157" s="43"/>
      <c r="W157" s="43"/>
      <c r="X157" s="43"/>
      <c r="Y157" s="43"/>
      <c r="Z157" s="43"/>
      <c r="AA157" s="43"/>
      <c r="AB157" s="43"/>
      <c r="AC157" s="43"/>
      <c r="AD157" s="43"/>
    </row>
    <row r="158" spans="1:30" ht="12.75" customHeight="1">
      <c r="A158" s="2"/>
      <c r="B158" s="2"/>
      <c r="C158" s="2"/>
      <c r="D158" s="2"/>
      <c r="E158" s="2"/>
      <c r="F158" s="2"/>
      <c r="G158" s="2"/>
      <c r="H158" s="2"/>
      <c r="I158" s="2"/>
      <c r="J158" s="2"/>
      <c r="K158" s="2"/>
      <c r="L158" s="2"/>
      <c r="M158" s="2"/>
      <c r="N158" s="2"/>
      <c r="O158" s="2"/>
      <c r="P158" s="2"/>
      <c r="Q158" s="2"/>
      <c r="R158" s="2"/>
      <c r="S158" s="2"/>
      <c r="T158" s="2"/>
      <c r="U158" s="43"/>
      <c r="V158" s="43"/>
      <c r="W158" s="43"/>
      <c r="X158" s="43"/>
      <c r="Y158" s="43"/>
      <c r="Z158" s="43"/>
      <c r="AA158" s="43"/>
      <c r="AB158" s="43"/>
      <c r="AC158" s="43"/>
      <c r="AD158" s="43"/>
    </row>
    <row r="159" spans="1:30" ht="12.75" customHeight="1">
      <c r="A159" s="2"/>
      <c r="B159" s="2"/>
      <c r="C159" s="2"/>
      <c r="D159" s="2"/>
      <c r="E159" s="2"/>
      <c r="F159" s="2"/>
      <c r="G159" s="2"/>
      <c r="H159" s="2"/>
      <c r="I159" s="2"/>
      <c r="J159" s="2"/>
      <c r="K159" s="2"/>
      <c r="L159" s="2"/>
      <c r="M159" s="2"/>
      <c r="N159" s="2"/>
      <c r="O159" s="2"/>
      <c r="P159" s="2"/>
      <c r="Q159" s="2"/>
      <c r="R159" s="2"/>
      <c r="S159" s="2"/>
      <c r="T159" s="2"/>
      <c r="U159" s="43"/>
      <c r="V159" s="43"/>
      <c r="W159" s="43"/>
      <c r="X159" s="43"/>
      <c r="Y159" s="43"/>
      <c r="Z159" s="43"/>
      <c r="AA159" s="43"/>
      <c r="AB159" s="43"/>
      <c r="AC159" s="43"/>
      <c r="AD159" s="43"/>
    </row>
    <row r="160" spans="1:30" ht="12.75" customHeight="1">
      <c r="A160" s="2"/>
      <c r="B160" s="2"/>
      <c r="C160" s="2"/>
      <c r="D160" s="2"/>
      <c r="E160" s="2"/>
      <c r="F160" s="2"/>
      <c r="G160" s="2"/>
      <c r="H160" s="2"/>
      <c r="I160" s="2"/>
      <c r="J160" s="2"/>
      <c r="K160" s="2"/>
      <c r="L160" s="2"/>
      <c r="M160" s="2"/>
      <c r="N160" s="2"/>
      <c r="O160" s="2"/>
      <c r="P160" s="2"/>
      <c r="Q160" s="2"/>
      <c r="R160" s="2"/>
      <c r="S160" s="2"/>
      <c r="T160" s="2"/>
      <c r="U160" s="43"/>
      <c r="V160" s="43"/>
      <c r="W160" s="43"/>
      <c r="X160" s="43"/>
      <c r="Y160" s="43"/>
      <c r="Z160" s="43"/>
      <c r="AA160" s="43"/>
      <c r="AB160" s="43"/>
      <c r="AC160" s="43"/>
      <c r="AD160" s="43"/>
    </row>
    <row r="161" spans="1:30" ht="12.75" customHeight="1">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c r="AA161" s="2"/>
      <c r="AB161" s="2"/>
      <c r="AC161" s="2"/>
      <c r="AD161" s="2"/>
    </row>
  </sheetData>
  <mergeCells count="12">
    <mergeCell ref="A9:B9"/>
    <mergeCell ref="C9:F9"/>
    <mergeCell ref="A1:I1"/>
    <mergeCell ref="A2:I2"/>
    <mergeCell ref="A5:B5"/>
    <mergeCell ref="C5:F5"/>
    <mergeCell ref="A6:B6"/>
    <mergeCell ref="C6:F6"/>
    <mergeCell ref="A7:B7"/>
    <mergeCell ref="A8:B8"/>
    <mergeCell ref="C8:F8"/>
    <mergeCell ref="C7:F7"/>
  </mergeCells>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AB49"/>
  <sheetViews>
    <sheetView workbookViewId="0">
      <selection sqref="A1:I1"/>
    </sheetView>
  </sheetViews>
  <sheetFormatPr defaultColWidth="17.33203125" defaultRowHeight="15.75" customHeight="1"/>
  <cols>
    <col min="1" max="1" width="14.6640625" customWidth="1"/>
    <col min="2" max="2" width="6.44140625" customWidth="1"/>
    <col min="3" max="3" width="15.6640625" customWidth="1"/>
    <col min="4" max="4" width="12" customWidth="1"/>
    <col min="5" max="7" width="8.6640625" customWidth="1"/>
    <col min="8" max="8" width="14" customWidth="1"/>
    <col min="9" max="9" width="8.6640625" customWidth="1"/>
    <col min="10" max="10" width="13.5546875" customWidth="1"/>
    <col min="11" max="11" width="8.6640625" customWidth="1"/>
    <col min="12" max="12" width="10.33203125" customWidth="1"/>
    <col min="13" max="14" width="8.6640625" customWidth="1"/>
    <col min="15" max="15" width="11.6640625" customWidth="1"/>
    <col min="16" max="16" width="8.6640625" customWidth="1"/>
    <col min="17" max="17" width="9.44140625" customWidth="1"/>
    <col min="18" max="18" width="10.109375" customWidth="1"/>
    <col min="19" max="19" width="8.6640625" customWidth="1"/>
    <col min="20" max="20" width="14" customWidth="1"/>
    <col min="21" max="21" width="8.6640625" customWidth="1"/>
    <col min="22" max="22" width="10.44140625" customWidth="1"/>
    <col min="23" max="24" width="8.6640625" customWidth="1"/>
    <col min="25" max="25" width="12.109375" customWidth="1"/>
    <col min="26" max="26" width="8.6640625" customWidth="1"/>
    <col min="27" max="27" width="10.109375" customWidth="1"/>
    <col min="28" max="28" width="8.6640625" customWidth="1"/>
  </cols>
  <sheetData>
    <row r="1" spans="1:28" ht="24" customHeight="1">
      <c r="A1" s="198" t="s">
        <v>2570</v>
      </c>
      <c r="B1" s="170"/>
      <c r="C1" s="170"/>
      <c r="D1" s="170"/>
      <c r="E1" s="170"/>
      <c r="F1" s="170"/>
      <c r="G1" s="170"/>
      <c r="H1" s="170"/>
      <c r="I1" s="170"/>
      <c r="J1" s="2"/>
      <c r="K1" s="2"/>
      <c r="L1" s="2"/>
      <c r="M1" s="2"/>
      <c r="N1" s="2"/>
      <c r="O1" s="2"/>
      <c r="P1" s="2"/>
      <c r="Q1" s="2"/>
      <c r="R1" s="2"/>
      <c r="S1" s="2"/>
      <c r="T1" s="2"/>
      <c r="U1" s="2"/>
      <c r="V1" s="2"/>
      <c r="W1" s="2"/>
      <c r="X1" s="2"/>
      <c r="Y1" s="2"/>
      <c r="Z1" s="2"/>
      <c r="AA1" s="2"/>
      <c r="AB1" s="2"/>
    </row>
    <row r="2" spans="1:28" ht="17.25" customHeight="1">
      <c r="A2" s="199" t="s">
        <v>2571</v>
      </c>
      <c r="B2" s="170"/>
      <c r="C2" s="170"/>
      <c r="D2" s="170"/>
      <c r="E2" s="170"/>
      <c r="F2" s="170"/>
      <c r="G2" s="170"/>
      <c r="H2" s="170"/>
      <c r="I2" s="170"/>
      <c r="J2" s="2"/>
      <c r="K2" s="2"/>
      <c r="L2" s="2"/>
      <c r="M2" s="2"/>
      <c r="N2" s="2"/>
      <c r="O2" s="2"/>
      <c r="P2" s="2"/>
      <c r="Q2" s="2"/>
      <c r="R2" s="2"/>
      <c r="S2" s="2"/>
      <c r="T2" s="2"/>
      <c r="U2" s="2"/>
      <c r="V2" s="2"/>
      <c r="W2" s="2"/>
      <c r="X2" s="2"/>
      <c r="Y2" s="2"/>
      <c r="Z2" s="2"/>
      <c r="AA2" s="2"/>
      <c r="AB2" s="2"/>
    </row>
    <row r="3" spans="1:28" ht="12.75" customHeight="1">
      <c r="A3" s="40"/>
      <c r="B3" s="2"/>
      <c r="C3" s="2"/>
      <c r="D3" s="2"/>
      <c r="E3" s="2"/>
      <c r="F3" s="2"/>
      <c r="G3" s="2"/>
      <c r="H3" s="2"/>
      <c r="I3" s="2"/>
      <c r="J3" s="2"/>
      <c r="K3" s="2"/>
      <c r="L3" s="2"/>
      <c r="M3" s="2"/>
      <c r="N3" s="2"/>
      <c r="O3" s="2"/>
      <c r="P3" s="2"/>
      <c r="Q3" s="2"/>
      <c r="R3" s="2"/>
      <c r="S3" s="2"/>
      <c r="T3" s="2"/>
      <c r="U3" s="2"/>
      <c r="V3" s="2"/>
      <c r="W3" s="2"/>
      <c r="X3" s="2"/>
      <c r="Y3" s="2"/>
      <c r="Z3" s="2"/>
      <c r="AA3" s="2"/>
      <c r="AB3" s="2"/>
    </row>
    <row r="4" spans="1:28" ht="13.5" customHeight="1">
      <c r="A4" s="40"/>
      <c r="B4" s="2"/>
      <c r="C4" s="2"/>
      <c r="D4" s="2"/>
      <c r="E4" s="2"/>
      <c r="F4" s="2"/>
      <c r="G4" s="2"/>
      <c r="H4" s="2"/>
      <c r="I4" s="2"/>
      <c r="J4" s="2"/>
      <c r="K4" s="2"/>
      <c r="L4" s="2"/>
      <c r="M4" s="2"/>
      <c r="N4" s="2"/>
      <c r="O4" s="2"/>
      <c r="P4" s="2"/>
      <c r="Q4" s="2"/>
      <c r="R4" s="2"/>
      <c r="S4" s="2"/>
      <c r="T4" s="2"/>
      <c r="U4" s="2"/>
      <c r="V4" s="2"/>
      <c r="W4" s="2"/>
      <c r="X4" s="2"/>
      <c r="Y4" s="2"/>
      <c r="Z4" s="2"/>
      <c r="AA4" s="2"/>
      <c r="AB4" s="2"/>
    </row>
    <row r="5" spans="1:28" ht="12.75" customHeight="1">
      <c r="A5" s="200" t="s">
        <v>2572</v>
      </c>
      <c r="B5" s="170"/>
      <c r="C5" s="207" t="s">
        <v>2573</v>
      </c>
      <c r="D5" s="170"/>
      <c r="E5" s="170"/>
      <c r="F5" s="170"/>
      <c r="G5" s="2"/>
      <c r="H5" s="2"/>
      <c r="I5" s="41" t="s">
        <v>2574</v>
      </c>
      <c r="J5" s="2"/>
      <c r="K5" s="2"/>
      <c r="L5" s="2"/>
      <c r="M5" s="2"/>
      <c r="N5" s="138"/>
      <c r="O5" s="2"/>
      <c r="P5" s="2"/>
      <c r="Q5" s="2"/>
      <c r="R5" s="2"/>
      <c r="S5" s="2"/>
      <c r="T5" s="2"/>
      <c r="U5" s="2"/>
      <c r="V5" s="2"/>
      <c r="W5" s="2"/>
      <c r="X5" s="2"/>
      <c r="Y5" s="2"/>
      <c r="Z5" s="2"/>
      <c r="AA5" s="2"/>
      <c r="AB5" s="2"/>
    </row>
    <row r="6" spans="1:28" ht="12.75" customHeight="1">
      <c r="A6" s="202" t="s">
        <v>2575</v>
      </c>
      <c r="B6" s="170"/>
      <c r="C6" s="205" t="s">
        <v>2576</v>
      </c>
      <c r="D6" s="170"/>
      <c r="E6" s="170"/>
      <c r="F6" s="170"/>
      <c r="G6" s="2"/>
      <c r="H6" s="2"/>
      <c r="I6" s="2"/>
      <c r="J6" s="2"/>
      <c r="K6" s="2"/>
      <c r="L6" s="2"/>
      <c r="M6" s="2"/>
      <c r="N6" s="2"/>
      <c r="O6" s="2"/>
      <c r="P6" s="2"/>
      <c r="Q6" s="2"/>
      <c r="R6" s="2"/>
      <c r="S6" s="2"/>
      <c r="T6" s="2"/>
      <c r="U6" s="2"/>
      <c r="V6" s="2"/>
      <c r="W6" s="2"/>
      <c r="X6" s="2"/>
      <c r="Y6" s="2"/>
      <c r="Z6" s="2"/>
      <c r="AA6" s="2"/>
      <c r="AB6" s="2"/>
    </row>
    <row r="7" spans="1:28" ht="12.75" customHeight="1">
      <c r="A7" s="202" t="s">
        <v>2577</v>
      </c>
      <c r="B7" s="170"/>
      <c r="C7" s="205" t="s">
        <v>2578</v>
      </c>
      <c r="D7" s="170"/>
      <c r="E7" s="170"/>
      <c r="F7" s="170"/>
      <c r="G7" s="2"/>
      <c r="H7" s="2"/>
      <c r="I7" s="2"/>
      <c r="J7" s="2"/>
      <c r="K7" s="2"/>
      <c r="L7" s="2"/>
      <c r="M7" s="2"/>
      <c r="N7" s="2"/>
      <c r="O7" s="2"/>
      <c r="P7" s="2"/>
      <c r="Q7" s="2"/>
      <c r="R7" s="2"/>
      <c r="S7" s="2"/>
      <c r="T7" s="2"/>
      <c r="U7" s="2"/>
      <c r="V7" s="2"/>
      <c r="W7" s="2"/>
      <c r="X7" s="2"/>
      <c r="Y7" s="2"/>
      <c r="Z7" s="2"/>
      <c r="AA7" s="2"/>
      <c r="AB7" s="2"/>
    </row>
    <row r="8" spans="1:28" ht="12.75" customHeight="1">
      <c r="A8" s="202" t="s">
        <v>2579</v>
      </c>
      <c r="B8" s="170"/>
      <c r="C8" s="205" t="s">
        <v>2580</v>
      </c>
      <c r="D8" s="170"/>
      <c r="E8" s="170"/>
      <c r="F8" s="170"/>
      <c r="G8" s="2"/>
      <c r="H8" s="2"/>
      <c r="I8" s="2"/>
      <c r="J8" s="2"/>
      <c r="K8" s="2"/>
      <c r="L8" s="2"/>
      <c r="M8" s="2"/>
      <c r="N8" s="2"/>
      <c r="O8" s="2"/>
      <c r="P8" s="2"/>
      <c r="Q8" s="2"/>
      <c r="R8" s="2"/>
      <c r="S8" s="2"/>
      <c r="T8" s="2"/>
      <c r="U8" s="2"/>
      <c r="V8" s="2"/>
      <c r="W8" s="2"/>
      <c r="X8" s="2"/>
      <c r="Y8" s="2"/>
      <c r="Z8" s="2"/>
      <c r="AA8" s="2"/>
      <c r="AB8" s="2"/>
    </row>
    <row r="9" spans="1:28" ht="13.5" customHeight="1">
      <c r="A9" s="196" t="s">
        <v>2581</v>
      </c>
      <c r="B9" s="170"/>
      <c r="C9" s="204" t="s">
        <v>2582</v>
      </c>
      <c r="D9" s="170"/>
      <c r="E9" s="170"/>
      <c r="F9" s="170"/>
      <c r="G9" s="2"/>
      <c r="H9" s="2"/>
      <c r="I9" s="2"/>
      <c r="J9" s="139" t="s">
        <v>2583</v>
      </c>
      <c r="K9" s="2"/>
      <c r="L9" s="2"/>
      <c r="M9" s="2"/>
      <c r="N9" s="2"/>
      <c r="O9" s="2"/>
      <c r="P9" s="2"/>
      <c r="Q9" s="2"/>
      <c r="R9" s="2"/>
      <c r="S9" s="2"/>
      <c r="T9" s="2"/>
      <c r="U9" s="2"/>
      <c r="V9" s="2"/>
      <c r="W9" s="2"/>
      <c r="X9" s="2"/>
      <c r="Y9" s="2"/>
      <c r="Z9" s="2"/>
      <c r="AA9" s="2"/>
      <c r="AB9" s="2"/>
    </row>
    <row r="10" spans="1:28" ht="12.75" customHeight="1">
      <c r="A10" s="40"/>
      <c r="B10" s="2"/>
      <c r="C10" s="2"/>
      <c r="D10" s="2"/>
      <c r="E10" s="2"/>
      <c r="F10" s="2"/>
      <c r="G10" s="2"/>
      <c r="H10" s="2"/>
      <c r="I10" s="2"/>
      <c r="J10" s="2"/>
      <c r="K10" s="2"/>
      <c r="L10" s="2"/>
      <c r="M10" s="2"/>
      <c r="N10" s="2"/>
      <c r="O10" s="2"/>
      <c r="P10" s="2"/>
      <c r="Q10" s="2"/>
      <c r="R10" s="2"/>
      <c r="S10" s="2"/>
      <c r="T10" s="2"/>
      <c r="U10" s="2"/>
      <c r="V10" s="2"/>
      <c r="W10" s="2"/>
      <c r="X10" s="2"/>
      <c r="Y10" s="2"/>
      <c r="Z10" s="2"/>
      <c r="AA10" s="2"/>
      <c r="AB10" s="2"/>
    </row>
    <row r="11" spans="1:28" ht="12.75" hidden="1" customHeight="1">
      <c r="A11" s="206" t="s">
        <v>2584</v>
      </c>
      <c r="B11" s="170"/>
      <c r="C11" s="170"/>
      <c r="D11" s="170"/>
      <c r="E11" s="170"/>
      <c r="F11" s="170"/>
      <c r="G11" s="170"/>
      <c r="H11" s="170"/>
      <c r="I11" s="170"/>
      <c r="J11" s="170"/>
      <c r="K11" s="170"/>
      <c r="L11" s="170"/>
      <c r="M11" s="2"/>
      <c r="N11" s="2"/>
      <c r="O11" s="2"/>
      <c r="P11" s="2"/>
      <c r="Q11" s="2"/>
      <c r="R11" s="2"/>
      <c r="S11" s="2"/>
      <c r="T11" s="2"/>
      <c r="U11" s="2"/>
      <c r="V11" s="2"/>
      <c r="W11" s="2"/>
      <c r="X11" s="2"/>
      <c r="Y11" s="2"/>
      <c r="Z11" s="2"/>
      <c r="AA11" s="2"/>
      <c r="AB11" s="2"/>
    </row>
    <row r="12" spans="1:28" ht="12.75" hidden="1" customHeight="1">
      <c r="A12" s="141" t="s">
        <v>2585</v>
      </c>
      <c r="B12" s="141" t="s">
        <v>2586</v>
      </c>
      <c r="C12" s="141" t="s">
        <v>2587</v>
      </c>
      <c r="D12" s="141" t="s">
        <v>2588</v>
      </c>
      <c r="E12" s="141" t="s">
        <v>2589</v>
      </c>
      <c r="F12" s="2"/>
      <c r="G12" s="141" t="s">
        <v>2590</v>
      </c>
      <c r="H12" s="141" t="s">
        <v>2591</v>
      </c>
      <c r="I12" s="141" t="s">
        <v>2592</v>
      </c>
      <c r="J12" s="141" t="s">
        <v>2593</v>
      </c>
      <c r="K12" s="141" t="s">
        <v>2594</v>
      </c>
      <c r="L12" s="141" t="s">
        <v>2595</v>
      </c>
      <c r="M12" s="142" t="s">
        <v>2596</v>
      </c>
      <c r="N12" s="143" t="s">
        <v>2597</v>
      </c>
      <c r="O12" s="143" t="s">
        <v>2598</v>
      </c>
      <c r="P12" s="141" t="s">
        <v>2599</v>
      </c>
      <c r="Q12" s="143" t="s">
        <v>2600</v>
      </c>
      <c r="R12" s="143" t="s">
        <v>2601</v>
      </c>
      <c r="S12" s="143" t="s">
        <v>2602</v>
      </c>
      <c r="T12" s="143" t="s">
        <v>2603</v>
      </c>
      <c r="U12" s="141" t="s">
        <v>2604</v>
      </c>
      <c r="V12" s="143" t="s">
        <v>2605</v>
      </c>
      <c r="W12" s="142" t="s">
        <v>2606</v>
      </c>
      <c r="X12" s="143" t="s">
        <v>2607</v>
      </c>
      <c r="Y12" s="143" t="s">
        <v>2608</v>
      </c>
      <c r="Z12" s="141" t="s">
        <v>2609</v>
      </c>
      <c r="AA12" s="143" t="s">
        <v>2610</v>
      </c>
      <c r="AB12" s="40"/>
    </row>
    <row r="13" spans="1:28" ht="12.75" hidden="1" customHeight="1">
      <c r="A13" s="144">
        <v>1</v>
      </c>
      <c r="B13" s="140"/>
      <c r="C13" s="81"/>
      <c r="D13" s="81"/>
      <c r="E13" s="140"/>
      <c r="F13" s="2"/>
      <c r="G13" s="2"/>
      <c r="H13" s="145">
        <v>1</v>
      </c>
      <c r="I13" s="146">
        <f>B13</f>
        <v>0</v>
      </c>
      <c r="J13" s="146" t="str">
        <f t="shared" ref="J13:J28" si="0">RANK(VLOOKUP(I13,$B$13:$E$28,4,FALSE),$E$13:$E$28,0) &amp; " " &amp; VLOOKUP(I13,$B$13:$E$28,2,FALSE)</f>
        <v>1 0</v>
      </c>
      <c r="K13" s="146"/>
      <c r="L13" s="140"/>
      <c r="M13" s="2"/>
      <c r="N13" s="146">
        <f>L13</f>
        <v>0</v>
      </c>
      <c r="O13" s="146" t="str">
        <f t="shared" ref="O13:O20" si="1">RANK(VLOOKUP(N13,$B$13:$E$28,4,FALSE),$E$13:$E$28,0) &amp; " " &amp; VLOOKUP(N13,$B$13:$E$28,2,FALSE)</f>
        <v>1 0</v>
      </c>
      <c r="P13" s="146"/>
      <c r="Q13" s="140"/>
      <c r="R13" s="2"/>
      <c r="S13" s="146">
        <f>Q13</f>
        <v>0</v>
      </c>
      <c r="T13" s="147" t="str">
        <f>RANK(VLOOKUP(S13,$B$13:$E$28,4,FALSE),$E$13:$E$28,0) &amp; " " &amp; VLOOKUP(S13,$B$13:$E$28,2,FALSE)</f>
        <v>1 0</v>
      </c>
      <c r="U13" s="147"/>
      <c r="V13" s="140"/>
      <c r="W13" s="2"/>
      <c r="X13" s="146">
        <f>V13</f>
        <v>0</v>
      </c>
      <c r="Y13" s="146" t="str">
        <f>RANK(VLOOKUP(X13,$B$13:$E$28,4,FALSE),$E$13:$E$28,0) &amp; " " &amp; VLOOKUP(X13,$B$13:$E$28,2,FALSE)</f>
        <v>1 0</v>
      </c>
      <c r="Z13" s="146"/>
      <c r="AA13" s="140"/>
      <c r="AB13" s="40"/>
    </row>
    <row r="14" spans="1:28" ht="12.75" hidden="1" customHeight="1">
      <c r="A14" s="144">
        <v>2</v>
      </c>
      <c r="B14" s="140"/>
      <c r="C14" s="81"/>
      <c r="D14" s="81"/>
      <c r="E14" s="140"/>
      <c r="F14" s="2"/>
      <c r="G14" s="2"/>
      <c r="H14" s="145">
        <v>16</v>
      </c>
      <c r="I14" s="146">
        <f>B28</f>
        <v>0</v>
      </c>
      <c r="J14" s="146" t="str">
        <f t="shared" si="0"/>
        <v>1 0</v>
      </c>
      <c r="K14" s="146"/>
      <c r="L14" s="40"/>
      <c r="M14" s="2"/>
      <c r="N14" s="146">
        <f>L15</f>
        <v>0</v>
      </c>
      <c r="O14" s="146" t="str">
        <f t="shared" si="1"/>
        <v>1 0</v>
      </c>
      <c r="P14" s="146"/>
      <c r="Q14" s="40"/>
      <c r="R14" s="2"/>
      <c r="S14" s="146">
        <f>Q15</f>
        <v>0</v>
      </c>
      <c r="T14" s="147" t="str">
        <f>RANK(VLOOKUP(S14,$B$13:$E$28,4,FALSE),$E$13:$E$28,0) &amp; " " &amp; VLOOKUP(S14,$B$13:$E$28,2,FALSE)</f>
        <v>1 0</v>
      </c>
      <c r="U14" s="147"/>
      <c r="V14" s="40"/>
      <c r="W14" s="2"/>
      <c r="X14" s="146">
        <f>V15</f>
        <v>0</v>
      </c>
      <c r="Y14" s="146" t="str">
        <f>RANK(VLOOKUP(X14,$B$13:$E$28,4,FALSE),$E$13:$E$28,0) &amp; " " &amp; VLOOKUP(X14,$B$13:$E$28,2,FALSE)</f>
        <v>1 0</v>
      </c>
      <c r="Z14" s="148"/>
      <c r="AA14" s="143" t="s">
        <v>2611</v>
      </c>
      <c r="AB14" s="40"/>
    </row>
    <row r="15" spans="1:28" ht="12.75" hidden="1" customHeight="1">
      <c r="A15" s="144">
        <v>3</v>
      </c>
      <c r="B15" s="140"/>
      <c r="C15" s="81"/>
      <c r="D15" s="81"/>
      <c r="E15" s="140"/>
      <c r="F15" s="2"/>
      <c r="G15" s="2"/>
      <c r="H15" s="149">
        <v>9</v>
      </c>
      <c r="I15" s="150">
        <f>B21</f>
        <v>0</v>
      </c>
      <c r="J15" s="150" t="str">
        <f t="shared" si="0"/>
        <v>1 0</v>
      </c>
      <c r="K15" s="150"/>
      <c r="L15" s="150"/>
      <c r="M15" s="2"/>
      <c r="N15" s="150">
        <f>L17</f>
        <v>0</v>
      </c>
      <c r="O15" s="150" t="str">
        <f t="shared" si="1"/>
        <v>1 0</v>
      </c>
      <c r="P15" s="150"/>
      <c r="Q15" s="150"/>
      <c r="R15" s="2"/>
      <c r="S15" s="150">
        <f>Q17</f>
        <v>0</v>
      </c>
      <c r="T15" s="151" t="str">
        <f>RANK(VLOOKUP(S15,$B$13:$E$28,4,FALSE),$E$13:$E$28,0) &amp; " " &amp; VLOOKUP(S15,$B$13:$E$28,2,FALSE)</f>
        <v>1 0</v>
      </c>
      <c r="U15" s="151"/>
      <c r="V15" s="150"/>
      <c r="W15" s="2"/>
      <c r="X15" s="40"/>
      <c r="Y15" s="40"/>
      <c r="Z15" s="40"/>
      <c r="AA15" s="140"/>
      <c r="AB15" s="40"/>
    </row>
    <row r="16" spans="1:28" ht="12.75" hidden="1" customHeight="1">
      <c r="A16" s="144">
        <v>4</v>
      </c>
      <c r="B16" s="140"/>
      <c r="C16" s="81"/>
      <c r="D16" s="81"/>
      <c r="E16" s="140"/>
      <c r="F16" s="2"/>
      <c r="G16" s="2"/>
      <c r="H16" s="149">
        <v>8</v>
      </c>
      <c r="I16" s="150">
        <f>B20</f>
        <v>0</v>
      </c>
      <c r="J16" s="150" t="str">
        <f t="shared" si="0"/>
        <v>1 0</v>
      </c>
      <c r="K16" s="150"/>
      <c r="L16" s="152"/>
      <c r="M16" s="2"/>
      <c r="N16" s="150">
        <f>L19</f>
        <v>0</v>
      </c>
      <c r="O16" s="150" t="str">
        <f t="shared" si="1"/>
        <v>1 0</v>
      </c>
      <c r="P16" s="150"/>
      <c r="Q16" s="152"/>
      <c r="R16" s="2"/>
      <c r="S16" s="150">
        <f>Q19</f>
        <v>0</v>
      </c>
      <c r="T16" s="151" t="str">
        <f>RANK(VLOOKUP(S16,$B$13:$E$28,4,FALSE),$E$13:$E$28,0) &amp; " " &amp; VLOOKUP(S16,$B$13:$E$28,2,FALSE)</f>
        <v>1 0</v>
      </c>
      <c r="U16" s="151"/>
      <c r="V16" s="138"/>
      <c r="W16" s="2"/>
      <c r="X16" s="40"/>
      <c r="Y16" s="40"/>
      <c r="Z16" s="40"/>
      <c r="AA16" s="40"/>
      <c r="AB16" s="40"/>
    </row>
    <row r="17" spans="1:28" ht="12.75" hidden="1" customHeight="1">
      <c r="A17" s="144">
        <v>5</v>
      </c>
      <c r="B17" s="140"/>
      <c r="C17" s="81"/>
      <c r="D17" s="81"/>
      <c r="E17" s="140"/>
      <c r="F17" s="2"/>
      <c r="G17" s="2"/>
      <c r="H17" s="145">
        <v>5</v>
      </c>
      <c r="I17" s="146">
        <f>B17</f>
        <v>0</v>
      </c>
      <c r="J17" s="146" t="str">
        <f t="shared" si="0"/>
        <v>1 0</v>
      </c>
      <c r="K17" s="146"/>
      <c r="L17" s="140"/>
      <c r="M17" s="2"/>
      <c r="N17" s="146">
        <f>L21</f>
        <v>0</v>
      </c>
      <c r="O17" s="146" t="str">
        <f t="shared" si="1"/>
        <v>1 0</v>
      </c>
      <c r="P17" s="146"/>
      <c r="Q17" s="140"/>
      <c r="R17" s="2"/>
      <c r="S17" s="2"/>
      <c r="T17" s="2"/>
      <c r="U17" s="2"/>
      <c r="V17" s="2"/>
      <c r="W17" s="142" t="s">
        <v>2612</v>
      </c>
      <c r="X17" s="143" t="s">
        <v>2613</v>
      </c>
      <c r="Y17" s="143" t="s">
        <v>2614</v>
      </c>
      <c r="Z17" s="141" t="s">
        <v>2615</v>
      </c>
      <c r="AA17" s="143" t="s">
        <v>2616</v>
      </c>
      <c r="AB17" s="40"/>
    </row>
    <row r="18" spans="1:28" ht="12.75" hidden="1" customHeight="1">
      <c r="A18" s="144">
        <v>6</v>
      </c>
      <c r="B18" s="140"/>
      <c r="C18" s="81"/>
      <c r="D18" s="81"/>
      <c r="E18" s="140"/>
      <c r="F18" s="2"/>
      <c r="G18" s="2"/>
      <c r="H18" s="145">
        <v>12</v>
      </c>
      <c r="I18" s="146">
        <f>B24</f>
        <v>0</v>
      </c>
      <c r="J18" s="146" t="str">
        <f t="shared" si="0"/>
        <v>1 0</v>
      </c>
      <c r="K18" s="146"/>
      <c r="L18" s="40"/>
      <c r="M18" s="2"/>
      <c r="N18" s="146">
        <f>L23</f>
        <v>0</v>
      </c>
      <c r="O18" s="146" t="str">
        <f t="shared" si="1"/>
        <v>1 0</v>
      </c>
      <c r="P18" s="146"/>
      <c r="Q18" s="40"/>
      <c r="R18" s="2"/>
      <c r="S18" s="2"/>
      <c r="T18" s="2"/>
      <c r="U18" s="2"/>
      <c r="V18" s="2"/>
      <c r="W18" s="2"/>
      <c r="X18" s="150"/>
      <c r="Y18" s="150" t="str">
        <f>RANK(VLOOKUP(X18,$B$13:$E$28,4,FALSE),$E$13:$E$28,0) &amp; " " &amp; VLOOKUP(X18,$B$13:$E$28,2,FALSE)</f>
        <v>1 0</v>
      </c>
      <c r="Z18" s="150"/>
      <c r="AA18" s="140"/>
      <c r="AB18" s="40"/>
    </row>
    <row r="19" spans="1:28" ht="12.75" hidden="1" customHeight="1">
      <c r="A19" s="144">
        <v>7</v>
      </c>
      <c r="B19" s="140"/>
      <c r="C19" s="81"/>
      <c r="D19" s="81"/>
      <c r="E19" s="140"/>
      <c r="F19" s="2"/>
      <c r="G19" s="2"/>
      <c r="H19" s="149">
        <v>4</v>
      </c>
      <c r="I19" s="150">
        <f>B16</f>
        <v>0</v>
      </c>
      <c r="J19" s="150" t="str">
        <f t="shared" si="0"/>
        <v>1 0</v>
      </c>
      <c r="K19" s="150"/>
      <c r="L19" s="150"/>
      <c r="M19" s="2"/>
      <c r="N19" s="150">
        <f>L25</f>
        <v>0</v>
      </c>
      <c r="O19" s="150" t="str">
        <f t="shared" si="1"/>
        <v>1 0</v>
      </c>
      <c r="P19" s="150"/>
      <c r="Q19" s="150"/>
      <c r="R19" s="2"/>
      <c r="S19" s="2"/>
      <c r="T19" s="2"/>
      <c r="U19" s="2"/>
      <c r="V19" s="2"/>
      <c r="W19" s="2"/>
      <c r="X19" s="150"/>
      <c r="Y19" s="150" t="str">
        <f>RANK(VLOOKUP(X19,$B$13:$E$28,4,FALSE),$E$13:$E$28,0) &amp; " " &amp; VLOOKUP(X19,$B$13:$E$28,2,FALSE)</f>
        <v>1 0</v>
      </c>
      <c r="Z19" s="153"/>
      <c r="AA19" s="143" t="s">
        <v>2617</v>
      </c>
      <c r="AB19" s="40"/>
    </row>
    <row r="20" spans="1:28" ht="12.75" hidden="1" customHeight="1">
      <c r="A20" s="144">
        <v>8</v>
      </c>
      <c r="B20" s="140"/>
      <c r="C20" s="81"/>
      <c r="D20" s="81"/>
      <c r="E20" s="140"/>
      <c r="F20" s="2"/>
      <c r="G20" s="2"/>
      <c r="H20" s="149">
        <v>13</v>
      </c>
      <c r="I20" s="150">
        <f>B25</f>
        <v>0</v>
      </c>
      <c r="J20" s="150" t="str">
        <f t="shared" si="0"/>
        <v>1 0</v>
      </c>
      <c r="K20" s="150"/>
      <c r="L20" s="152"/>
      <c r="M20" s="2"/>
      <c r="N20" s="150">
        <f>L27</f>
        <v>0</v>
      </c>
      <c r="O20" s="150" t="str">
        <f t="shared" si="1"/>
        <v>1 0</v>
      </c>
      <c r="P20" s="150"/>
      <c r="Q20" s="152"/>
      <c r="R20" s="2"/>
      <c r="S20" s="2"/>
      <c r="T20" s="2"/>
      <c r="U20" s="2"/>
      <c r="V20" s="2"/>
      <c r="W20" s="2"/>
      <c r="X20" s="40"/>
      <c r="Y20" s="40"/>
      <c r="Z20" s="40"/>
      <c r="AA20" s="140"/>
      <c r="AB20" s="40"/>
    </row>
    <row r="21" spans="1:28" ht="12.75" hidden="1" customHeight="1">
      <c r="A21" s="144">
        <v>9</v>
      </c>
      <c r="B21" s="140"/>
      <c r="C21" s="81"/>
      <c r="D21" s="81"/>
      <c r="E21" s="140"/>
      <c r="F21" s="2"/>
      <c r="G21" s="2"/>
      <c r="H21" s="145">
        <v>3</v>
      </c>
      <c r="I21" s="146">
        <f>B15</f>
        <v>0</v>
      </c>
      <c r="J21" s="146" t="str">
        <f t="shared" si="0"/>
        <v>1 0</v>
      </c>
      <c r="K21" s="146"/>
      <c r="L21" s="140"/>
      <c r="M21" s="2"/>
      <c r="N21" s="2"/>
      <c r="O21" s="2"/>
      <c r="P21" s="2"/>
      <c r="Q21" s="2"/>
      <c r="R21" s="2"/>
      <c r="S21" s="2"/>
      <c r="T21" s="2"/>
      <c r="U21" s="2"/>
      <c r="V21" s="2"/>
      <c r="W21" s="2"/>
      <c r="X21" s="2"/>
      <c r="Y21" s="2"/>
      <c r="Z21" s="2"/>
      <c r="AA21" s="2"/>
      <c r="AB21" s="2"/>
    </row>
    <row r="22" spans="1:28" ht="12.75" hidden="1" customHeight="1">
      <c r="A22" s="144">
        <v>10</v>
      </c>
      <c r="B22" s="140"/>
      <c r="C22" s="81"/>
      <c r="D22" s="81"/>
      <c r="E22" s="140"/>
      <c r="F22" s="2"/>
      <c r="G22" s="2"/>
      <c r="H22" s="145">
        <v>14</v>
      </c>
      <c r="I22" s="146">
        <f>B26</f>
        <v>0</v>
      </c>
      <c r="J22" s="146" t="str">
        <f t="shared" si="0"/>
        <v>1 0</v>
      </c>
      <c r="K22" s="146"/>
      <c r="L22" s="40"/>
      <c r="M22" s="2"/>
      <c r="N22" s="2"/>
      <c r="O22" s="2"/>
      <c r="P22" s="2"/>
      <c r="Q22" s="2"/>
      <c r="R22" s="2"/>
      <c r="S22" s="2"/>
      <c r="T22" s="2"/>
      <c r="U22" s="2"/>
      <c r="V22" s="2"/>
      <c r="W22" s="2"/>
      <c r="X22" s="2"/>
      <c r="Y22" s="2"/>
      <c r="Z22" s="2"/>
      <c r="AA22" s="2"/>
      <c r="AB22" s="2"/>
    </row>
    <row r="23" spans="1:28" ht="12.75" hidden="1" customHeight="1">
      <c r="A23" s="144">
        <v>11</v>
      </c>
      <c r="B23" s="140"/>
      <c r="C23" s="81"/>
      <c r="D23" s="81"/>
      <c r="E23" s="140"/>
      <c r="F23" s="2"/>
      <c r="G23" s="2"/>
      <c r="H23" s="149">
        <v>6</v>
      </c>
      <c r="I23" s="150">
        <f>B18</f>
        <v>0</v>
      </c>
      <c r="J23" s="150" t="str">
        <f t="shared" si="0"/>
        <v>1 0</v>
      </c>
      <c r="K23" s="150"/>
      <c r="L23" s="150"/>
      <c r="M23" s="2"/>
      <c r="N23" s="2"/>
      <c r="O23" s="2"/>
      <c r="P23" s="2"/>
      <c r="Q23" s="2"/>
      <c r="R23" s="2"/>
      <c r="S23" s="2"/>
      <c r="T23" s="2"/>
      <c r="U23" s="2"/>
      <c r="V23" s="2"/>
      <c r="W23" s="2"/>
      <c r="X23" s="2"/>
      <c r="Y23" s="2"/>
      <c r="Z23" s="2"/>
      <c r="AA23" s="2"/>
      <c r="AB23" s="2"/>
    </row>
    <row r="24" spans="1:28" ht="12.75" hidden="1" customHeight="1">
      <c r="A24" s="144">
        <v>12</v>
      </c>
      <c r="B24" s="140"/>
      <c r="C24" s="81"/>
      <c r="D24" s="81"/>
      <c r="E24" s="140"/>
      <c r="F24" s="2"/>
      <c r="G24" s="2"/>
      <c r="H24" s="149">
        <v>11</v>
      </c>
      <c r="I24" s="150">
        <f>B23</f>
        <v>0</v>
      </c>
      <c r="J24" s="150" t="str">
        <f t="shared" si="0"/>
        <v>1 0</v>
      </c>
      <c r="K24" s="150"/>
      <c r="L24" s="152"/>
      <c r="M24" s="2"/>
      <c r="N24" s="2"/>
      <c r="O24" s="2"/>
      <c r="P24" s="2"/>
      <c r="Q24" s="2"/>
      <c r="R24" s="2"/>
      <c r="S24" s="2"/>
      <c r="T24" s="2"/>
      <c r="U24" s="2"/>
      <c r="V24" s="2"/>
      <c r="W24" s="2"/>
      <c r="X24" s="2"/>
      <c r="Y24" s="2"/>
      <c r="Z24" s="2"/>
      <c r="AA24" s="2"/>
      <c r="AB24" s="2"/>
    </row>
    <row r="25" spans="1:28" ht="12.75" hidden="1" customHeight="1">
      <c r="A25" s="144">
        <v>13</v>
      </c>
      <c r="B25" s="140">
        <f>'Duals Elimination'!B25</f>
        <v>0</v>
      </c>
      <c r="C25" s="81">
        <f>'Duals Elimination'!D25</f>
        <v>0</v>
      </c>
      <c r="D25" s="81">
        <f>'Duals Elimination'!E25</f>
        <v>0</v>
      </c>
      <c r="E25" s="140">
        <f>'Duals Elimination'!T25</f>
        <v>0</v>
      </c>
      <c r="F25" s="2"/>
      <c r="G25" s="2"/>
      <c r="H25" s="145">
        <v>7</v>
      </c>
      <c r="I25" s="146">
        <f>B19</f>
        <v>0</v>
      </c>
      <c r="J25" s="146" t="str">
        <f t="shared" si="0"/>
        <v>1 0</v>
      </c>
      <c r="K25" s="146"/>
      <c r="L25" s="140"/>
      <c r="M25" s="2"/>
      <c r="N25" s="2"/>
      <c r="O25" s="2"/>
      <c r="P25" s="2"/>
      <c r="Q25" s="2"/>
      <c r="R25" s="2"/>
      <c r="S25" s="2"/>
      <c r="T25" s="2"/>
      <c r="U25" s="2"/>
      <c r="V25" s="2"/>
      <c r="W25" s="2"/>
      <c r="X25" s="2"/>
      <c r="Y25" s="2"/>
      <c r="Z25" s="2"/>
      <c r="AA25" s="2"/>
      <c r="AB25" s="2"/>
    </row>
    <row r="26" spans="1:28" ht="12.75" hidden="1" customHeight="1">
      <c r="A26" s="144">
        <v>14</v>
      </c>
      <c r="B26" s="140">
        <f>'Duals Elimination'!B26</f>
        <v>0</v>
      </c>
      <c r="C26" s="81">
        <f>'Duals Elimination'!D26</f>
        <v>0</v>
      </c>
      <c r="D26" s="81">
        <f>'Duals Elimination'!E26</f>
        <v>0</v>
      </c>
      <c r="E26" s="140">
        <f>'Duals Elimination'!T26</f>
        <v>0</v>
      </c>
      <c r="F26" s="2"/>
      <c r="G26" s="2"/>
      <c r="H26" s="145">
        <v>10</v>
      </c>
      <c r="I26" s="146">
        <f>B22</f>
        <v>0</v>
      </c>
      <c r="J26" s="146" t="str">
        <f t="shared" si="0"/>
        <v>1 0</v>
      </c>
      <c r="K26" s="146"/>
      <c r="L26" s="40"/>
      <c r="M26" s="2"/>
      <c r="N26" s="2"/>
      <c r="O26" s="2"/>
      <c r="P26" s="2"/>
      <c r="Q26" s="2"/>
      <c r="R26" s="2"/>
      <c r="S26" s="2"/>
      <c r="T26" s="2"/>
      <c r="U26" s="2"/>
      <c r="V26" s="154"/>
      <c r="W26" s="2"/>
      <c r="X26" s="2"/>
      <c r="Y26" s="2"/>
      <c r="Z26" s="2"/>
      <c r="AA26" s="2"/>
      <c r="AB26" s="2"/>
    </row>
    <row r="27" spans="1:28" ht="12.75" hidden="1" customHeight="1">
      <c r="A27" s="144">
        <v>15</v>
      </c>
      <c r="B27" s="140">
        <f>'Duals Elimination'!B27</f>
        <v>0</v>
      </c>
      <c r="C27" s="81">
        <f>'Duals Elimination'!D27</f>
        <v>0</v>
      </c>
      <c r="D27" s="81">
        <f>'Duals Elimination'!E27</f>
        <v>0</v>
      </c>
      <c r="E27" s="140">
        <f>'Duals Elimination'!T27</f>
        <v>0</v>
      </c>
      <c r="F27" s="2"/>
      <c r="G27" s="2"/>
      <c r="H27" s="149">
        <v>15</v>
      </c>
      <c r="I27" s="150">
        <f>B27</f>
        <v>0</v>
      </c>
      <c r="J27" s="150" t="str">
        <f t="shared" si="0"/>
        <v>1 0</v>
      </c>
      <c r="K27" s="150"/>
      <c r="L27" s="150"/>
      <c r="M27" s="2"/>
      <c r="N27" s="2"/>
      <c r="O27" s="2"/>
      <c r="P27" s="2"/>
      <c r="Q27" s="2"/>
      <c r="R27" s="2"/>
      <c r="S27" s="2"/>
      <c r="T27" s="2"/>
      <c r="U27" s="2"/>
      <c r="V27" s="2"/>
      <c r="W27" s="2"/>
      <c r="X27" s="2"/>
      <c r="Y27" s="2"/>
      <c r="Z27" s="2"/>
      <c r="AA27" s="2"/>
      <c r="AB27" s="2"/>
    </row>
    <row r="28" spans="1:28" ht="12.75" hidden="1" customHeight="1">
      <c r="A28" s="144">
        <v>16</v>
      </c>
      <c r="B28" s="140">
        <f>'Duals Elimination'!B28</f>
        <v>0</v>
      </c>
      <c r="C28" s="81">
        <f>'Duals Elimination'!D28</f>
        <v>0</v>
      </c>
      <c r="D28" s="81">
        <f>'Duals Elimination'!E28</f>
        <v>0</v>
      </c>
      <c r="E28" s="140">
        <f>'Duals Elimination'!T28</f>
        <v>0</v>
      </c>
      <c r="F28" s="2"/>
      <c r="G28" s="2"/>
      <c r="H28" s="149">
        <v>2</v>
      </c>
      <c r="I28" s="150">
        <f>B14</f>
        <v>0</v>
      </c>
      <c r="J28" s="150" t="str">
        <f t="shared" si="0"/>
        <v>1 0</v>
      </c>
      <c r="K28" s="150"/>
      <c r="L28" s="152"/>
      <c r="M28" s="154"/>
      <c r="N28" s="2"/>
      <c r="O28" s="2"/>
      <c r="P28" s="2"/>
      <c r="Q28" s="2"/>
      <c r="R28" s="2"/>
      <c r="S28" s="2"/>
      <c r="T28" s="2"/>
      <c r="U28" s="2"/>
      <c r="V28" s="2"/>
      <c r="W28" s="2"/>
      <c r="X28" s="2"/>
      <c r="Y28" s="2"/>
      <c r="Z28" s="2"/>
      <c r="AA28" s="2"/>
      <c r="AB28" s="2"/>
    </row>
    <row r="29" spans="1:28" ht="12.75" hidden="1" customHeight="1">
      <c r="A29" s="2"/>
      <c r="B29" s="2"/>
      <c r="C29" s="2"/>
      <c r="D29" s="2"/>
      <c r="H29" s="2"/>
      <c r="L29" s="2"/>
      <c r="Q29" s="2"/>
      <c r="R29" s="2"/>
      <c r="V29" s="2"/>
      <c r="AA29" s="2"/>
    </row>
    <row r="30" spans="1:28" ht="12.75" customHeight="1">
      <c r="A30" s="2"/>
      <c r="B30" s="2"/>
      <c r="C30" s="2"/>
      <c r="D30" s="2"/>
      <c r="H30" s="2"/>
      <c r="L30" s="2"/>
      <c r="Q30" s="2"/>
      <c r="R30" s="2"/>
      <c r="V30" s="2"/>
      <c r="AA30" s="2"/>
    </row>
    <row r="31" spans="1:28" ht="12.75" customHeight="1">
      <c r="A31" s="2"/>
      <c r="B31" s="2"/>
      <c r="C31" s="2"/>
      <c r="D31" s="2"/>
      <c r="H31" s="2"/>
      <c r="L31" s="2"/>
      <c r="Q31" s="2"/>
      <c r="R31" s="2"/>
      <c r="V31" s="2"/>
      <c r="AA31" s="2"/>
    </row>
    <row r="32" spans="1:28" ht="12.75" customHeight="1">
      <c r="A32" s="206" t="s">
        <v>2618</v>
      </c>
      <c r="B32" s="170"/>
      <c r="C32" s="170"/>
      <c r="D32" s="170"/>
      <c r="E32" s="170"/>
      <c r="F32" s="170"/>
      <c r="G32" s="170"/>
      <c r="H32" s="170"/>
      <c r="I32" s="170"/>
      <c r="J32" s="170"/>
      <c r="K32" s="170"/>
      <c r="L32" s="170"/>
      <c r="M32" s="2"/>
      <c r="N32" s="2"/>
      <c r="O32" s="2"/>
      <c r="P32" s="2"/>
      <c r="Q32" s="2"/>
      <c r="R32" s="2"/>
      <c r="S32" s="2"/>
      <c r="T32" s="2"/>
      <c r="U32" s="2"/>
      <c r="V32" s="2"/>
      <c r="W32" s="2"/>
      <c r="X32" s="2"/>
      <c r="Y32" s="2"/>
      <c r="Z32" s="2"/>
      <c r="AA32" s="2"/>
      <c r="AB32" s="2"/>
    </row>
    <row r="33" spans="1:28" ht="12.75" customHeight="1">
      <c r="A33" s="141" t="s">
        <v>2619</v>
      </c>
      <c r="B33" s="141" t="s">
        <v>2620</v>
      </c>
      <c r="C33" s="141" t="s">
        <v>2621</v>
      </c>
      <c r="D33" s="141" t="s">
        <v>2622</v>
      </c>
      <c r="E33" s="141" t="s">
        <v>2623</v>
      </c>
      <c r="F33" s="2"/>
      <c r="G33" s="141" t="s">
        <v>2624</v>
      </c>
      <c r="H33" s="141" t="s">
        <v>2625</v>
      </c>
      <c r="I33" s="141" t="s">
        <v>2626</v>
      </c>
      <c r="J33" s="141" t="s">
        <v>2627</v>
      </c>
      <c r="K33" s="141" t="s">
        <v>2628</v>
      </c>
      <c r="L33" s="141" t="s">
        <v>2629</v>
      </c>
      <c r="M33" s="142" t="s">
        <v>2630</v>
      </c>
      <c r="N33" s="143" t="s">
        <v>2631</v>
      </c>
      <c r="O33" s="143" t="s">
        <v>2632</v>
      </c>
      <c r="P33" s="141" t="s">
        <v>2633</v>
      </c>
      <c r="Q33" s="143" t="s">
        <v>2634</v>
      </c>
      <c r="R33" s="143" t="s">
        <v>2635</v>
      </c>
      <c r="S33" s="143" t="s">
        <v>2636</v>
      </c>
      <c r="T33" s="143" t="s">
        <v>2637</v>
      </c>
      <c r="U33" s="141" t="s">
        <v>2638</v>
      </c>
      <c r="V33" s="143" t="s">
        <v>2639</v>
      </c>
      <c r="W33" s="142" t="s">
        <v>2640</v>
      </c>
      <c r="X33" s="143" t="s">
        <v>2641</v>
      </c>
      <c r="Y33" s="143" t="s">
        <v>2642</v>
      </c>
      <c r="Z33" s="141" t="s">
        <v>2643</v>
      </c>
      <c r="AA33" s="143" t="s">
        <v>2644</v>
      </c>
      <c r="AB33" s="2"/>
    </row>
    <row r="34" spans="1:28" ht="12.75" customHeight="1">
      <c r="A34" s="144">
        <v>1</v>
      </c>
      <c r="B34" s="155">
        <v>103</v>
      </c>
      <c r="C34" s="156" t="s">
        <v>2645</v>
      </c>
      <c r="D34" s="156" t="s">
        <v>2646</v>
      </c>
      <c r="E34" s="140">
        <v>23.577000000000002</v>
      </c>
      <c r="F34" s="2"/>
      <c r="G34" s="2"/>
      <c r="H34" s="145">
        <v>1</v>
      </c>
      <c r="I34" s="146">
        <f>B34</f>
        <v>103</v>
      </c>
      <c r="J34" s="146" t="str">
        <f t="shared" ref="J34:J49" si="2">RANK(VLOOKUP(I34,$B$34:$E$49,4,FALSE),$E$34:$E$49,0) &amp; " " &amp; VLOOKUP(I34,$B$34:$E$49,2,FALSE)</f>
        <v>1 Longley</v>
      </c>
      <c r="K34" s="146"/>
      <c r="L34" s="144">
        <v>103</v>
      </c>
      <c r="M34" s="2"/>
      <c r="N34" s="146">
        <f>L34</f>
        <v>103</v>
      </c>
      <c r="O34" s="146" t="str">
        <f t="shared" ref="O34:O41" si="3">RANK(VLOOKUP(N34,$B$34:$E$49,4,FALSE),$E$34:$E$49,0) &amp; " " &amp; VLOOKUP(N34,$B$34:$E$49,2,FALSE)</f>
        <v>1 Longley</v>
      </c>
      <c r="P34" s="146"/>
      <c r="Q34" s="144">
        <v>103</v>
      </c>
      <c r="R34" s="2"/>
      <c r="S34" s="146">
        <f>Q34</f>
        <v>103</v>
      </c>
      <c r="T34" s="147" t="str">
        <f>RANK(VLOOKUP(S34,$B$34:$E$49,4,FALSE),$E$34:$E$49,0) &amp; " " &amp; VLOOKUP(S34,$B$34:$E$49,2,FALSE)</f>
        <v>1 Longley</v>
      </c>
      <c r="U34" s="147"/>
      <c r="V34" s="144">
        <v>103</v>
      </c>
      <c r="W34" s="2"/>
      <c r="X34" s="146">
        <f>V34</f>
        <v>103</v>
      </c>
      <c r="Y34" s="146" t="str">
        <f>RANK(VLOOKUP(X34,$B$34:$E$49,4,FALSE),$E$34:$E$49,0) &amp; " " &amp; VLOOKUP(X34,$B$34:$E$49,2,FALSE)</f>
        <v>1 Longley</v>
      </c>
      <c r="Z34" s="146"/>
      <c r="AA34" s="144">
        <v>103</v>
      </c>
      <c r="AB34" s="2"/>
    </row>
    <row r="35" spans="1:28" ht="12.75" customHeight="1">
      <c r="A35" s="144">
        <v>2</v>
      </c>
      <c r="B35" s="155">
        <v>93</v>
      </c>
      <c r="C35" s="81" t="s">
        <v>2647</v>
      </c>
      <c r="D35" s="81" t="s">
        <v>2648</v>
      </c>
      <c r="E35" s="140">
        <v>22.795000000000002</v>
      </c>
      <c r="F35" s="2"/>
      <c r="G35" s="2"/>
      <c r="H35" s="145">
        <v>16</v>
      </c>
      <c r="I35" s="146">
        <f>B49</f>
        <v>0</v>
      </c>
      <c r="J35" s="146" t="str">
        <f t="shared" si="2"/>
        <v xml:space="preserve">16 </v>
      </c>
      <c r="K35" s="146"/>
      <c r="L35" s="40"/>
      <c r="M35" s="2"/>
      <c r="N35" s="146">
        <f>L36</f>
        <v>91</v>
      </c>
      <c r="O35" s="146" t="str">
        <f t="shared" si="3"/>
        <v>8 Burley</v>
      </c>
      <c r="P35" s="146">
        <f>1+1+1+1+1</f>
        <v>5</v>
      </c>
      <c r="Q35" s="40"/>
      <c r="R35" s="2"/>
      <c r="S35" s="146">
        <f>Q36</f>
        <v>99</v>
      </c>
      <c r="T35" s="147" t="str">
        <f>RANK(VLOOKUP(S35,$B$34:$E$49,4,FALSE),$E$34:$E$49,0) &amp; " " &amp; VLOOKUP(S35,$B$34:$E$49,2,FALSE)</f>
        <v>5 Atherton</v>
      </c>
      <c r="U35" s="147">
        <f>1+1+1+0+0</f>
        <v>3</v>
      </c>
      <c r="V35" s="40"/>
      <c r="W35" s="2"/>
      <c r="X35" s="146">
        <f>V36</f>
        <v>90</v>
      </c>
      <c r="Y35" s="146" t="str">
        <f>RANK(VLOOKUP(X35,$B$34:$E$49,4,FALSE),$E$34:$E$49,0) &amp; " " &amp; VLOOKUP(X35,$B$34:$E$49,2,FALSE)</f>
        <v>3 Feneley</v>
      </c>
      <c r="Z35" s="146">
        <f>2+2+2+0+1</f>
        <v>7</v>
      </c>
      <c r="AA35" s="143" t="s">
        <v>2649</v>
      </c>
      <c r="AB35" s="2"/>
    </row>
    <row r="36" spans="1:28" ht="12.75" customHeight="1">
      <c r="A36" s="144">
        <v>3</v>
      </c>
      <c r="B36" s="155">
        <v>90</v>
      </c>
      <c r="C36" s="81" t="s">
        <v>2650</v>
      </c>
      <c r="D36" s="81" t="s">
        <v>2651</v>
      </c>
      <c r="E36" s="140">
        <v>22.024999999999999</v>
      </c>
      <c r="F36" s="2"/>
      <c r="G36" s="2"/>
      <c r="H36" s="149">
        <v>9</v>
      </c>
      <c r="I36" s="150">
        <f>B42</f>
        <v>92</v>
      </c>
      <c r="J36" s="150" t="str">
        <f t="shared" si="2"/>
        <v>9 Burley</v>
      </c>
      <c r="K36" s="150"/>
      <c r="L36" s="149">
        <v>91</v>
      </c>
      <c r="M36" s="2"/>
      <c r="N36" s="150">
        <f>L38</f>
        <v>99</v>
      </c>
      <c r="O36" s="150" t="str">
        <f t="shared" si="3"/>
        <v>5 Atherton</v>
      </c>
      <c r="P36" s="150"/>
      <c r="Q36" s="149">
        <v>99</v>
      </c>
      <c r="R36" s="2"/>
      <c r="S36" s="150">
        <f>Q38</f>
        <v>90</v>
      </c>
      <c r="T36" s="151" t="str">
        <f>RANK(VLOOKUP(S36,$B$34:$E$49,4,FALSE),$E$34:$E$49,0) &amp; " " &amp; VLOOKUP(S36,$B$34:$E$49,2,FALSE)</f>
        <v>3 Feneley</v>
      </c>
      <c r="U36" s="151">
        <f>4+4+3+5+4</f>
        <v>20</v>
      </c>
      <c r="V36" s="149">
        <v>90</v>
      </c>
      <c r="W36" s="2"/>
      <c r="X36" s="40"/>
      <c r="Y36" s="40"/>
      <c r="Z36" s="40"/>
      <c r="AA36" s="144">
        <v>90</v>
      </c>
      <c r="AB36" s="2"/>
    </row>
    <row r="37" spans="1:28" ht="12.75" customHeight="1">
      <c r="A37" s="144">
        <v>4</v>
      </c>
      <c r="B37" s="155">
        <v>104</v>
      </c>
      <c r="C37" s="156" t="s">
        <v>2652</v>
      </c>
      <c r="D37" s="156" t="s">
        <v>2653</v>
      </c>
      <c r="E37" s="140">
        <v>18.4495</v>
      </c>
      <c r="F37" s="2"/>
      <c r="G37" s="2"/>
      <c r="H37" s="149">
        <v>8</v>
      </c>
      <c r="I37" s="150">
        <f>B41</f>
        <v>91</v>
      </c>
      <c r="J37" s="150" t="str">
        <f t="shared" si="2"/>
        <v>8 Burley</v>
      </c>
      <c r="K37" s="150">
        <f>3+4+3+3+3</f>
        <v>16</v>
      </c>
      <c r="L37" s="152"/>
      <c r="M37" s="2"/>
      <c r="N37" s="150">
        <f>L40</f>
        <v>94</v>
      </c>
      <c r="O37" s="150" t="str">
        <f t="shared" si="3"/>
        <v>13 Jones</v>
      </c>
      <c r="P37" s="150">
        <f>2+1+3+3+2</f>
        <v>11</v>
      </c>
      <c r="Q37" s="152"/>
      <c r="R37" s="2"/>
      <c r="S37" s="150">
        <f>Q40</f>
        <v>93</v>
      </c>
      <c r="T37" s="151" t="str">
        <f>RANK(VLOOKUP(S37,$B$34:$E$49,4,FALSE),$E$34:$E$49,0) &amp; " " &amp; VLOOKUP(S37,$B$34:$E$49,2,FALSE)</f>
        <v>2 Houston</v>
      </c>
      <c r="U37" s="151"/>
      <c r="V37" s="138"/>
      <c r="W37" s="2"/>
      <c r="X37" s="40"/>
      <c r="Y37" s="40"/>
      <c r="Z37" s="40"/>
      <c r="AA37" s="40"/>
      <c r="AB37" s="2"/>
    </row>
    <row r="38" spans="1:28" ht="12.75" customHeight="1">
      <c r="A38" s="144">
        <v>5</v>
      </c>
      <c r="B38" s="155">
        <v>99</v>
      </c>
      <c r="C38" s="81" t="s">
        <v>2654</v>
      </c>
      <c r="D38" s="81" t="s">
        <v>2655</v>
      </c>
      <c r="E38" s="140">
        <v>18.322556978233031</v>
      </c>
      <c r="F38" s="2"/>
      <c r="G38" s="2"/>
      <c r="H38" s="145">
        <v>5</v>
      </c>
      <c r="I38" s="146">
        <f>B38</f>
        <v>99</v>
      </c>
      <c r="J38" s="146" t="str">
        <f t="shared" si="2"/>
        <v>5 Atherton</v>
      </c>
      <c r="K38" s="146"/>
      <c r="L38" s="144">
        <v>99</v>
      </c>
      <c r="M38" s="2"/>
      <c r="N38" s="146">
        <f>L42</f>
        <v>90</v>
      </c>
      <c r="O38" s="146" t="str">
        <f t="shared" si="3"/>
        <v>3 Feneley</v>
      </c>
      <c r="P38" s="146"/>
      <c r="Q38" s="144">
        <v>90</v>
      </c>
      <c r="R38" s="2"/>
      <c r="S38" s="2"/>
      <c r="T38" s="2"/>
      <c r="U38" s="2"/>
      <c r="V38" s="2"/>
      <c r="W38" s="142" t="s">
        <v>2656</v>
      </c>
      <c r="X38" s="143" t="s">
        <v>2657</v>
      </c>
      <c r="Y38" s="143" t="s">
        <v>2658</v>
      </c>
      <c r="Z38" s="141" t="s">
        <v>2659</v>
      </c>
      <c r="AA38" s="143" t="s">
        <v>2660</v>
      </c>
      <c r="AB38" s="2"/>
    </row>
    <row r="39" spans="1:28" ht="12.75" customHeight="1">
      <c r="A39" s="144">
        <v>6</v>
      </c>
      <c r="B39" s="155">
        <v>96</v>
      </c>
      <c r="C39" s="81" t="s">
        <v>2661</v>
      </c>
      <c r="D39" s="81" t="s">
        <v>2662</v>
      </c>
      <c r="E39" s="140">
        <v>18.296203585147246</v>
      </c>
      <c r="F39" s="2"/>
      <c r="G39" s="2"/>
      <c r="H39" s="145">
        <v>12</v>
      </c>
      <c r="I39" s="146">
        <f>B45</f>
        <v>98</v>
      </c>
      <c r="J39" s="146" t="str">
        <f t="shared" si="2"/>
        <v>12 Wylie</v>
      </c>
      <c r="K39" s="146">
        <f>0</f>
        <v>0</v>
      </c>
      <c r="L39" s="40"/>
      <c r="M39" s="2"/>
      <c r="N39" s="146">
        <f>L44</f>
        <v>96</v>
      </c>
      <c r="O39" s="146" t="str">
        <f t="shared" si="3"/>
        <v>6 Rose</v>
      </c>
      <c r="P39" s="146">
        <f>2+2+2+1+2</f>
        <v>9</v>
      </c>
      <c r="Q39" s="40"/>
      <c r="R39" s="2"/>
      <c r="S39" s="2"/>
      <c r="T39" s="2"/>
      <c r="U39" s="2"/>
      <c r="V39" s="2"/>
      <c r="W39" s="2"/>
      <c r="X39" s="149">
        <v>99</v>
      </c>
      <c r="Y39" s="150" t="str">
        <f>RANK(VLOOKUP(X39,$B$34:$E$49,4,FALSE),$E$34:$E$49,0) &amp; " " &amp; VLOOKUP(X39,$B$34:$E$49,2,FALSE)</f>
        <v>5 Atherton</v>
      </c>
      <c r="Z39" s="150">
        <f>2+3+1+0+1</f>
        <v>7</v>
      </c>
      <c r="AA39" s="144">
        <v>93</v>
      </c>
      <c r="AB39" s="2"/>
    </row>
    <row r="40" spans="1:28" ht="12.75" customHeight="1">
      <c r="A40" s="144">
        <v>7</v>
      </c>
      <c r="B40" s="155">
        <v>101</v>
      </c>
      <c r="C40" s="81" t="s">
        <v>2663</v>
      </c>
      <c r="D40" s="81" t="s">
        <v>2664</v>
      </c>
      <c r="E40" s="140">
        <v>17.230530729833546</v>
      </c>
      <c r="F40" s="2"/>
      <c r="G40" s="2"/>
      <c r="H40" s="149">
        <v>4</v>
      </c>
      <c r="I40" s="150">
        <f>B37</f>
        <v>104</v>
      </c>
      <c r="J40" s="150" t="str">
        <f t="shared" si="2"/>
        <v>4 Davis</v>
      </c>
      <c r="K40" s="150"/>
      <c r="L40" s="149">
        <v>94</v>
      </c>
      <c r="M40" s="2"/>
      <c r="N40" s="150">
        <f>L46</f>
        <v>101</v>
      </c>
      <c r="O40" s="150" t="str">
        <f t="shared" si="3"/>
        <v>7 Savery</v>
      </c>
      <c r="P40" s="150">
        <f>2+2+1+0+1</f>
        <v>6</v>
      </c>
      <c r="Q40" s="149">
        <v>93</v>
      </c>
      <c r="R40" s="2"/>
      <c r="S40" s="2"/>
      <c r="T40" s="2"/>
      <c r="U40" s="2"/>
      <c r="V40" s="2"/>
      <c r="W40" s="2"/>
      <c r="X40" s="149">
        <v>93</v>
      </c>
      <c r="Y40" s="150" t="str">
        <f>RANK(VLOOKUP(X40,$B$34:$E$49,4,FALSE),$E$34:$E$49,0) &amp; " " &amp; VLOOKUP(X40,$B$34:$E$49,2,FALSE)</f>
        <v>2 Houston</v>
      </c>
      <c r="Z40" s="150"/>
      <c r="AA40" s="143" t="s">
        <v>2665</v>
      </c>
      <c r="AB40" s="2"/>
    </row>
    <row r="41" spans="1:28" ht="12.75" customHeight="1">
      <c r="A41" s="144">
        <v>8</v>
      </c>
      <c r="B41" s="155">
        <v>91</v>
      </c>
      <c r="C41" s="81" t="s">
        <v>2666</v>
      </c>
      <c r="D41" s="81" t="s">
        <v>2667</v>
      </c>
      <c r="E41" s="140">
        <v>16.680933418693982</v>
      </c>
      <c r="F41" s="2"/>
      <c r="G41" s="2"/>
      <c r="H41" s="149">
        <v>13</v>
      </c>
      <c r="I41" s="150">
        <f>B46</f>
        <v>94</v>
      </c>
      <c r="J41" s="150" t="str">
        <f t="shared" si="2"/>
        <v>13 Jones</v>
      </c>
      <c r="K41" s="150"/>
      <c r="L41" s="152"/>
      <c r="M41" s="2"/>
      <c r="N41" s="150">
        <f>L48</f>
        <v>93</v>
      </c>
      <c r="O41" s="150" t="str">
        <f t="shared" si="3"/>
        <v>2 Houston</v>
      </c>
      <c r="P41" s="150"/>
      <c r="Q41" s="152"/>
      <c r="R41" s="2"/>
      <c r="S41" s="2"/>
      <c r="T41" s="2"/>
      <c r="U41" s="2"/>
      <c r="V41" s="2"/>
      <c r="W41" s="2"/>
      <c r="X41" s="40"/>
      <c r="Y41" s="40"/>
      <c r="Z41" s="40"/>
      <c r="AA41" s="144">
        <v>99</v>
      </c>
      <c r="AB41" s="2"/>
    </row>
    <row r="42" spans="1:28" ht="12.75" customHeight="1">
      <c r="A42" s="144">
        <v>9</v>
      </c>
      <c r="B42" s="155">
        <v>92</v>
      </c>
      <c r="C42" s="81" t="s">
        <v>2668</v>
      </c>
      <c r="D42" s="81" t="s">
        <v>2669</v>
      </c>
      <c r="E42" s="140">
        <v>15.82038028169014</v>
      </c>
      <c r="F42" s="2"/>
      <c r="G42" s="2"/>
      <c r="H42" s="145">
        <v>3</v>
      </c>
      <c r="I42" s="146">
        <f>B36</f>
        <v>90</v>
      </c>
      <c r="J42" s="146" t="str">
        <f t="shared" si="2"/>
        <v>3 Feneley</v>
      </c>
      <c r="K42" s="146">
        <f>3+3+4+5+4</f>
        <v>19</v>
      </c>
      <c r="L42" s="144">
        <v>90</v>
      </c>
      <c r="M42" s="2"/>
      <c r="N42" s="2"/>
      <c r="O42" s="2"/>
      <c r="P42" s="2"/>
      <c r="Q42" s="2"/>
      <c r="R42" s="2"/>
      <c r="S42" s="2"/>
      <c r="T42" s="2"/>
      <c r="U42" s="2"/>
      <c r="V42" s="2"/>
      <c r="W42" s="2"/>
      <c r="X42" s="2"/>
      <c r="Y42" s="2"/>
      <c r="Z42" s="2"/>
      <c r="AA42" s="2"/>
      <c r="AB42" s="2"/>
    </row>
    <row r="43" spans="1:28" ht="12.75" customHeight="1">
      <c r="A43" s="144">
        <v>10</v>
      </c>
      <c r="B43" s="155">
        <v>95</v>
      </c>
      <c r="C43" s="81" t="s">
        <v>2670</v>
      </c>
      <c r="D43" s="81" t="s">
        <v>2671</v>
      </c>
      <c r="E43" s="140">
        <v>15.646988476312417</v>
      </c>
      <c r="F43" s="2"/>
      <c r="G43" s="2"/>
      <c r="H43" s="145">
        <v>14</v>
      </c>
      <c r="I43" s="146">
        <f>B47</f>
        <v>102</v>
      </c>
      <c r="J43" s="146" t="str">
        <f t="shared" si="2"/>
        <v>14 Rascagneres</v>
      </c>
      <c r="K43" s="146"/>
      <c r="L43" s="40"/>
      <c r="M43" s="2"/>
      <c r="N43" s="2"/>
      <c r="O43" s="2"/>
      <c r="P43" s="2"/>
      <c r="Q43" s="2"/>
      <c r="R43" s="2"/>
      <c r="S43" s="2"/>
      <c r="T43" s="2"/>
      <c r="U43" s="2"/>
      <c r="V43" s="2"/>
      <c r="W43" s="2"/>
      <c r="X43" s="2"/>
      <c r="Y43" s="2"/>
      <c r="Z43" s="2"/>
      <c r="AA43" s="2"/>
      <c r="AB43" s="2"/>
    </row>
    <row r="44" spans="1:28" ht="12.75" customHeight="1">
      <c r="A44" s="144">
        <v>11</v>
      </c>
      <c r="B44" s="155">
        <v>100</v>
      </c>
      <c r="C44" s="81" t="s">
        <v>2672</v>
      </c>
      <c r="D44" s="81" t="s">
        <v>2673</v>
      </c>
      <c r="E44" s="140">
        <v>15.604608834827145</v>
      </c>
      <c r="F44" s="2"/>
      <c r="G44" s="2"/>
      <c r="H44" s="149">
        <v>6</v>
      </c>
      <c r="I44" s="150">
        <f>B39</f>
        <v>96</v>
      </c>
      <c r="J44" s="150" t="str">
        <f t="shared" si="2"/>
        <v>6 Rose</v>
      </c>
      <c r="K44" s="150">
        <f>2+2+4+2+3</f>
        <v>13</v>
      </c>
      <c r="L44" s="149">
        <v>96</v>
      </c>
      <c r="M44" s="2"/>
      <c r="N44" s="2"/>
      <c r="O44" s="2"/>
      <c r="P44" s="2"/>
      <c r="Q44" s="2"/>
      <c r="R44" s="2"/>
      <c r="S44" s="2"/>
      <c r="T44" s="2"/>
      <c r="U44" s="154"/>
      <c r="V44" s="2"/>
      <c r="W44" s="2"/>
      <c r="X44" s="2"/>
      <c r="Y44" s="2"/>
      <c r="Z44" s="2"/>
      <c r="AA44" s="2"/>
      <c r="AB44" s="2"/>
    </row>
    <row r="45" spans="1:28" ht="12.75" customHeight="1">
      <c r="A45" s="144">
        <v>12</v>
      </c>
      <c r="B45" s="155">
        <v>98</v>
      </c>
      <c r="C45" s="81" t="s">
        <v>2674</v>
      </c>
      <c r="D45" s="81" t="s">
        <v>2675</v>
      </c>
      <c r="E45" s="140">
        <v>15.537692701664536</v>
      </c>
      <c r="F45" s="2"/>
      <c r="G45" s="2"/>
      <c r="H45" s="149">
        <v>11</v>
      </c>
      <c r="I45" s="150">
        <f>B44</f>
        <v>100</v>
      </c>
      <c r="J45" s="150" t="str">
        <f t="shared" si="2"/>
        <v>11 Atherton</v>
      </c>
      <c r="K45" s="150"/>
      <c r="L45" s="152"/>
      <c r="M45" s="2"/>
      <c r="N45" s="2"/>
      <c r="O45" s="2"/>
      <c r="P45" s="2"/>
      <c r="Q45" s="2"/>
      <c r="R45" s="2"/>
      <c r="S45" s="2"/>
      <c r="T45" s="2"/>
      <c r="U45" s="2"/>
      <c r="V45" s="2"/>
      <c r="W45" s="2"/>
      <c r="X45" s="2"/>
      <c r="Y45" s="2"/>
      <c r="Z45" s="2"/>
      <c r="AA45" s="2"/>
      <c r="AB45" s="2"/>
    </row>
    <row r="46" spans="1:28" ht="12.75" customHeight="1">
      <c r="A46" s="144">
        <v>13</v>
      </c>
      <c r="B46" s="155">
        <v>94</v>
      </c>
      <c r="C46" s="81" t="s">
        <v>2676</v>
      </c>
      <c r="D46" s="81" t="s">
        <v>2677</v>
      </c>
      <c r="E46" s="140">
        <v>14.776499999999999</v>
      </c>
      <c r="F46" s="2"/>
      <c r="G46" s="2"/>
      <c r="H46" s="145">
        <v>7</v>
      </c>
      <c r="I46" s="146">
        <f>B40</f>
        <v>101</v>
      </c>
      <c r="J46" s="146" t="str">
        <f t="shared" si="2"/>
        <v>7 Savery</v>
      </c>
      <c r="K46" s="146"/>
      <c r="L46" s="144">
        <v>101</v>
      </c>
      <c r="M46" s="2"/>
      <c r="N46" s="2"/>
      <c r="O46" s="2"/>
      <c r="P46" s="2"/>
      <c r="Q46" s="2"/>
      <c r="R46" s="2"/>
      <c r="S46" s="2"/>
      <c r="T46" s="2"/>
      <c r="U46" s="2"/>
      <c r="V46" s="2"/>
      <c r="W46" s="2"/>
      <c r="X46" s="2"/>
      <c r="Y46" s="2"/>
      <c r="Z46" s="2"/>
      <c r="AA46" s="2"/>
      <c r="AB46" s="2"/>
    </row>
    <row r="47" spans="1:28" ht="12.75" customHeight="1">
      <c r="A47" s="144">
        <v>14</v>
      </c>
      <c r="B47" s="155">
        <v>102</v>
      </c>
      <c r="C47" s="81" t="s">
        <v>2678</v>
      </c>
      <c r="D47" s="81" t="s">
        <v>2679</v>
      </c>
      <c r="E47" s="140">
        <v>12.269612035851472</v>
      </c>
      <c r="F47" s="2"/>
      <c r="G47" s="2"/>
      <c r="H47" s="145">
        <v>10</v>
      </c>
      <c r="I47" s="146">
        <f>B43</f>
        <v>95</v>
      </c>
      <c r="J47" s="146" t="str">
        <f t="shared" si="2"/>
        <v>10 Dunne</v>
      </c>
      <c r="K47" s="146">
        <f>2+2+3+1+2</f>
        <v>10</v>
      </c>
      <c r="L47" s="40"/>
      <c r="M47" s="2"/>
      <c r="N47" s="2"/>
      <c r="O47" s="2"/>
      <c r="P47" s="2"/>
      <c r="Q47" s="2"/>
      <c r="R47" s="2"/>
      <c r="S47" s="2"/>
      <c r="T47" s="2"/>
      <c r="U47" s="2"/>
      <c r="V47" s="2"/>
      <c r="W47" s="2"/>
      <c r="X47" s="2"/>
      <c r="Y47" s="2"/>
      <c r="Z47" s="2"/>
      <c r="AA47" s="2"/>
      <c r="AB47" s="2"/>
    </row>
    <row r="48" spans="1:28" ht="12.75" customHeight="1">
      <c r="A48" s="144">
        <v>15</v>
      </c>
      <c r="B48" s="155">
        <v>97</v>
      </c>
      <c r="C48" s="81" t="s">
        <v>2680</v>
      </c>
      <c r="D48" s="81" t="s">
        <v>2681</v>
      </c>
      <c r="E48" s="140">
        <v>0.55500000000000005</v>
      </c>
      <c r="F48" s="2"/>
      <c r="G48" s="2"/>
      <c r="H48" s="149">
        <v>15</v>
      </c>
      <c r="I48" s="150">
        <f>B48</f>
        <v>97</v>
      </c>
      <c r="J48" s="150" t="str">
        <f t="shared" si="2"/>
        <v>15 Greenway</v>
      </c>
      <c r="K48" s="150">
        <f>2+2+2+1+1</f>
        <v>8</v>
      </c>
      <c r="L48" s="149">
        <v>93</v>
      </c>
      <c r="M48" s="2"/>
      <c r="N48" s="2"/>
      <c r="O48" s="2"/>
      <c r="P48" s="2"/>
      <c r="Q48" s="2"/>
      <c r="R48" s="2"/>
      <c r="S48" s="2"/>
      <c r="T48" s="2"/>
      <c r="U48" s="2"/>
      <c r="V48" s="2"/>
      <c r="W48" s="2"/>
      <c r="X48" s="2"/>
      <c r="Y48" s="2"/>
      <c r="Z48" s="2"/>
      <c r="AA48" s="2"/>
      <c r="AB48" s="2"/>
    </row>
    <row r="49" spans="1:28" ht="12.75" customHeight="1">
      <c r="A49" s="144">
        <v>16</v>
      </c>
      <c r="B49" s="144">
        <v>0</v>
      </c>
      <c r="C49" s="81"/>
      <c r="D49" s="81"/>
      <c r="E49" s="144">
        <v>0</v>
      </c>
      <c r="F49" s="2"/>
      <c r="G49" s="2"/>
      <c r="H49" s="149">
        <v>2</v>
      </c>
      <c r="I49" s="150">
        <f>B35</f>
        <v>93</v>
      </c>
      <c r="J49" s="150" t="str">
        <f t="shared" si="2"/>
        <v>2 Houston</v>
      </c>
      <c r="K49" s="150"/>
      <c r="L49" s="152"/>
      <c r="M49" s="2"/>
      <c r="N49" s="2"/>
      <c r="O49" s="2"/>
      <c r="P49" s="2"/>
      <c r="Q49" s="2"/>
      <c r="R49" s="2"/>
      <c r="S49" s="2"/>
      <c r="T49" s="2"/>
      <c r="U49" s="2"/>
      <c r="V49" s="2"/>
      <c r="W49" s="2"/>
      <c r="X49" s="2"/>
      <c r="Y49" s="2"/>
      <c r="Z49" s="2"/>
      <c r="AA49" s="2"/>
      <c r="AB49" s="2"/>
    </row>
  </sheetData>
  <mergeCells count="14">
    <mergeCell ref="A11:L11"/>
    <mergeCell ref="A32:L32"/>
    <mergeCell ref="A1:I1"/>
    <mergeCell ref="A2:I2"/>
    <mergeCell ref="C5:F5"/>
    <mergeCell ref="C6:F6"/>
    <mergeCell ref="A7:B7"/>
    <mergeCell ref="C7:F7"/>
    <mergeCell ref="A6:B6"/>
    <mergeCell ref="A5:B5"/>
    <mergeCell ref="A8:B8"/>
    <mergeCell ref="C8:F8"/>
    <mergeCell ref="A9:B9"/>
    <mergeCell ref="C9:F9"/>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Worksheets</vt:lpstr>
      </vt:variant>
      <vt:variant>
        <vt:i4>11</vt:i4>
      </vt:variant>
      <vt:variant>
        <vt:lpstr>Named Ranges</vt:lpstr>
      </vt:variant>
      <vt:variant>
        <vt:i4>1</vt:i4>
      </vt:variant>
    </vt:vector>
  </HeadingPairs>
  <TitlesOfParts>
    <vt:vector size="12" baseType="lpstr">
      <vt:lpstr>INTRODUCTION</vt:lpstr>
      <vt:lpstr>Moguls Singles</vt:lpstr>
      <vt:lpstr>Moguls Mens Q2</vt:lpstr>
      <vt:lpstr>Moguls Female Q2</vt:lpstr>
      <vt:lpstr>Moguls Final</vt:lpstr>
      <vt:lpstr>Moguls Superfinal</vt:lpstr>
      <vt:lpstr>MogulsDD</vt:lpstr>
      <vt:lpstr>Duals Elimination</vt:lpstr>
      <vt:lpstr>Mens Duals 16</vt:lpstr>
      <vt:lpstr>Women Duals 8</vt:lpstr>
      <vt:lpstr>Race Rules</vt:lpstr>
      <vt:lpstr>'Race Rules'!_GoBack</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cp:lastModifiedBy>
  <dcterms:modified xsi:type="dcterms:W3CDTF">2014-06-08T15:42:15Z</dcterms:modified>
</cp:coreProperties>
</file>