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945" yWindow="780" windowWidth="10230" windowHeight="4365" firstSheet="1" activeTab="2"/>
  </bookViews>
  <sheets>
    <sheet name="INTRODUCTION" sheetId="10" r:id="rId1"/>
    <sheet name="MogulsDD" sheetId="12" r:id="rId2"/>
    <sheet name="Moguls Singles" sheetId="14" r:id="rId3"/>
    <sheet name="Moguls Singles Finals" sheetId="32" r:id="rId4"/>
    <sheet name="Duals Elimination" sheetId="11" r:id="rId5"/>
    <sheet name="Duals 16 Men" sheetId="13" r:id="rId6"/>
    <sheet name="Duals 8 Women" sheetId="15" r:id="rId7"/>
    <sheet name="Race Rules" sheetId="24" r:id="rId8"/>
  </sheets>
  <definedNames>
    <definedName name="_GoBack" localSheetId="7">'Race Rules'!$A$31</definedName>
  </definedNames>
  <calcPr calcId="125725"/>
</workbook>
</file>

<file path=xl/calcChain.xml><?xml version="1.0" encoding="utf-8"?>
<calcChain xmlns="http://schemas.openxmlformats.org/spreadsheetml/2006/main">
  <c r="N15" i="13"/>
  <c r="N14"/>
  <c r="T52" i="32"/>
  <c r="T51"/>
  <c r="T50"/>
  <c r="T49"/>
  <c r="T48"/>
  <c r="T47"/>
  <c r="T46"/>
  <c r="T45"/>
  <c r="T44"/>
  <c r="T43"/>
  <c r="T42"/>
  <c r="T41"/>
  <c r="T26"/>
  <c r="T25"/>
  <c r="T27"/>
  <c r="T35"/>
  <c r="T31"/>
  <c r="T28"/>
  <c r="T29"/>
  <c r="T30"/>
  <c r="T32"/>
  <c r="T33"/>
  <c r="T36"/>
  <c r="T37"/>
  <c r="T34"/>
  <c r="T39"/>
  <c r="T38"/>
  <c r="T40"/>
  <c r="T21"/>
  <c r="T20"/>
  <c r="T19"/>
  <c r="T14"/>
  <c r="T13"/>
  <c r="T15"/>
  <c r="T16"/>
  <c r="T17"/>
  <c r="T18"/>
  <c r="B15" i="13"/>
  <c r="C15"/>
  <c r="D15"/>
  <c r="B16"/>
  <c r="C16"/>
  <c r="D16"/>
  <c r="B17"/>
  <c r="C17"/>
  <c r="D17"/>
  <c r="B18"/>
  <c r="C18"/>
  <c r="D18"/>
  <c r="B19"/>
  <c r="C19"/>
  <c r="D19"/>
  <c r="B20"/>
  <c r="C20"/>
  <c r="D20"/>
  <c r="B21"/>
  <c r="C21"/>
  <c r="D21"/>
  <c r="B22"/>
  <c r="C22"/>
  <c r="D22"/>
  <c r="B23"/>
  <c r="C23"/>
  <c r="D23"/>
  <c r="B24"/>
  <c r="C24"/>
  <c r="D24"/>
  <c r="B25"/>
  <c r="C25"/>
  <c r="D25"/>
  <c r="B26"/>
  <c r="C26"/>
  <c r="D26"/>
  <c r="B27"/>
  <c r="C27"/>
  <c r="D27"/>
  <c r="B28"/>
  <c r="C28"/>
  <c r="D28"/>
  <c r="B29"/>
  <c r="C29"/>
  <c r="D29"/>
  <c r="A18" i="32" l="1"/>
  <c r="A13"/>
  <c r="A21"/>
  <c r="A15"/>
  <c r="A20"/>
  <c r="A16"/>
  <c r="A19"/>
  <c r="A17"/>
  <c r="A14"/>
  <c r="A39"/>
  <c r="A33"/>
  <c r="A25"/>
  <c r="A36"/>
  <c r="A27"/>
  <c r="A32"/>
  <c r="A31"/>
  <c r="A26"/>
  <c r="A28"/>
  <c r="A38"/>
  <c r="A29"/>
  <c r="A40"/>
  <c r="A37"/>
  <c r="A30"/>
  <c r="A35"/>
  <c r="A34"/>
  <c r="A44"/>
  <c r="A48"/>
  <c r="A52"/>
  <c r="A42"/>
  <c r="A46"/>
  <c r="A50"/>
  <c r="A43"/>
  <c r="A47"/>
  <c r="A51"/>
  <c r="A41"/>
  <c r="A45"/>
  <c r="A49"/>
  <c r="S17" i="13"/>
  <c r="S15"/>
  <c r="N21"/>
  <c r="N18"/>
  <c r="N17"/>
  <c r="N16"/>
  <c r="N14" i="15"/>
  <c r="D14" l="1"/>
  <c r="D15"/>
  <c r="D16"/>
  <c r="D17"/>
  <c r="D18"/>
  <c r="D19"/>
  <c r="D20"/>
  <c r="C14"/>
  <c r="C15"/>
  <c r="C16"/>
  <c r="C17"/>
  <c r="C18"/>
  <c r="C19"/>
  <c r="C20"/>
  <c r="S14"/>
  <c r="S13"/>
  <c r="N16"/>
  <c r="N15"/>
  <c r="N13"/>
  <c r="B14"/>
  <c r="I20" s="1"/>
  <c r="B15"/>
  <c r="I17" s="1"/>
  <c r="B16"/>
  <c r="I15" s="1"/>
  <c r="B17"/>
  <c r="I16" s="1"/>
  <c r="B18"/>
  <c r="I18" s="1"/>
  <c r="B19"/>
  <c r="I19" s="1"/>
  <c r="B20"/>
  <c r="I14" s="1"/>
  <c r="D13"/>
  <c r="C13"/>
  <c r="B13"/>
  <c r="I13" s="1"/>
  <c r="D14" i="13"/>
  <c r="C14"/>
  <c r="B14"/>
  <c r="T42" i="11"/>
  <c r="T52" i="14"/>
  <c r="T51"/>
  <c r="T50"/>
  <c r="T49"/>
  <c r="T48"/>
  <c r="T37"/>
  <c r="T47"/>
  <c r="T40"/>
  <c r="T46"/>
  <c r="T43"/>
  <c r="T30"/>
  <c r="T34"/>
  <c r="T35"/>
  <c r="T32"/>
  <c r="T36"/>
  <c r="T44"/>
  <c r="T33"/>
  <c r="T39"/>
  <c r="T41"/>
  <c r="T42"/>
  <c r="T29"/>
  <c r="T25"/>
  <c r="T31"/>
  <c r="T38"/>
  <c r="T27"/>
  <c r="T26"/>
  <c r="T28"/>
  <c r="T45"/>
  <c r="T21"/>
  <c r="T20"/>
  <c r="T13"/>
  <c r="T17"/>
  <c r="T19"/>
  <c r="T15"/>
  <c r="T18"/>
  <c r="T14"/>
  <c r="T16"/>
  <c r="A45" l="1"/>
  <c r="A16"/>
  <c r="A28"/>
  <c r="A18"/>
  <c r="A19"/>
  <c r="A13"/>
  <c r="A21"/>
  <c r="A27"/>
  <c r="A31"/>
  <c r="A29"/>
  <c r="A41"/>
  <c r="A33"/>
  <c r="A36"/>
  <c r="A35"/>
  <c r="A30"/>
  <c r="A46"/>
  <c r="A47"/>
  <c r="A48"/>
  <c r="A50"/>
  <c r="A52"/>
  <c r="A14"/>
  <c r="A15"/>
  <c r="A17"/>
  <c r="A20"/>
  <c r="A26"/>
  <c r="A38"/>
  <c r="A25"/>
  <c r="A42"/>
  <c r="A39"/>
  <c r="A44"/>
  <c r="A32"/>
  <c r="A34"/>
  <c r="A43"/>
  <c r="A40"/>
  <c r="A37"/>
  <c r="A49"/>
  <c r="A51"/>
  <c r="N20" i="13"/>
  <c r="N19"/>
  <c r="S16"/>
  <c r="X15"/>
  <c r="X14"/>
  <c r="S14"/>
  <c r="I29"/>
  <c r="I28"/>
  <c r="I27"/>
  <c r="I26"/>
  <c r="I25"/>
  <c r="I24"/>
  <c r="I23"/>
  <c r="I22"/>
  <c r="I21"/>
  <c r="I20"/>
  <c r="I19"/>
  <c r="I18"/>
  <c r="I17"/>
  <c r="I16"/>
  <c r="I15"/>
  <c r="I14"/>
  <c r="T14" i="11"/>
  <c r="T19"/>
  <c r="T51"/>
  <c r="T50"/>
  <c r="T49"/>
  <c r="T48"/>
  <c r="T37"/>
  <c r="T47"/>
  <c r="T41"/>
  <c r="T46"/>
  <c r="T40"/>
  <c r="T32"/>
  <c r="T34"/>
  <c r="T36"/>
  <c r="E29" i="13" s="1"/>
  <c r="T30" i="11"/>
  <c r="T38"/>
  <c r="E27" i="13" s="1"/>
  <c r="T28" i="11"/>
  <c r="E26" i="13" s="1"/>
  <c r="T35" i="11"/>
  <c r="E25" i="13" s="1"/>
  <c r="T45" i="11"/>
  <c r="T43"/>
  <c r="T29"/>
  <c r="E22" i="13" s="1"/>
  <c r="T33" i="11"/>
  <c r="E21" i="13" s="1"/>
  <c r="T25" i="11"/>
  <c r="E20" i="13" s="1"/>
  <c r="T31" i="11"/>
  <c r="E19" i="13" s="1"/>
  <c r="T39" i="11"/>
  <c r="E18" i="13" s="1"/>
  <c r="T26" i="11"/>
  <c r="T27"/>
  <c r="E16" i="13" s="1"/>
  <c r="T44" i="11"/>
  <c r="T21"/>
  <c r="T20"/>
  <c r="T13"/>
  <c r="T18"/>
  <c r="T17"/>
  <c r="T15"/>
  <c r="T16"/>
  <c r="E15" i="13" l="1"/>
  <c r="E23"/>
  <c r="E14"/>
  <c r="E17"/>
  <c r="E24"/>
  <c r="E28"/>
  <c r="A19" i="11"/>
  <c r="A21"/>
  <c r="A14"/>
  <c r="A20"/>
  <c r="E13" i="15"/>
  <c r="E15"/>
  <c r="E19"/>
  <c r="E16"/>
  <c r="E14"/>
  <c r="E18"/>
  <c r="E20"/>
  <c r="A31" i="11"/>
  <c r="E17" i="15"/>
  <c r="A28" i="11"/>
  <c r="A25"/>
  <c r="A30"/>
  <c r="A40"/>
  <c r="A37"/>
  <c r="A49"/>
  <c r="A43"/>
  <c r="A41"/>
  <c r="A46"/>
  <c r="A38"/>
  <c r="A44"/>
  <c r="A48"/>
  <c r="A17"/>
  <c r="A50"/>
  <c r="A26"/>
  <c r="A36"/>
  <c r="A29"/>
  <c r="A32"/>
  <c r="A35"/>
  <c r="A15"/>
  <c r="A27"/>
  <c r="A39"/>
  <c r="A33"/>
  <c r="A47"/>
  <c r="A51"/>
  <c r="A34"/>
  <c r="A13"/>
  <c r="A18"/>
  <c r="A16"/>
  <c r="A42"/>
  <c r="A45"/>
</calcChain>
</file>

<file path=xl/sharedStrings.xml><?xml version="1.0" encoding="utf-8"?>
<sst xmlns="http://schemas.openxmlformats.org/spreadsheetml/2006/main" count="929" uniqueCount="297">
  <si>
    <t>WOMEN</t>
  </si>
  <si>
    <t>Rank</t>
  </si>
  <si>
    <t>Bib</t>
  </si>
  <si>
    <t>Last Name</t>
  </si>
  <si>
    <t>First Name</t>
  </si>
  <si>
    <t>Nationality</t>
  </si>
  <si>
    <t>Birthdate</t>
  </si>
  <si>
    <t>Category</t>
  </si>
  <si>
    <t>MEN</t>
  </si>
  <si>
    <t>BRITISH SNOW TOUR 2012/13</t>
  </si>
  <si>
    <t>Event Name</t>
    <phoneticPr fontId="9"/>
  </si>
  <si>
    <t>Format</t>
    <phoneticPr fontId="9"/>
  </si>
  <si>
    <t>Resort</t>
    <phoneticPr fontId="9"/>
  </si>
  <si>
    <t>Country</t>
    <phoneticPr fontId="9"/>
  </si>
  <si>
    <t>Date</t>
    <phoneticPr fontId="9"/>
  </si>
  <si>
    <t>G/R</t>
  </si>
  <si>
    <t>Sponsor</t>
  </si>
  <si>
    <t>Total</t>
  </si>
  <si>
    <t>G/R</t>
    <phoneticPr fontId="9"/>
  </si>
  <si>
    <t>JUDGING TEMPLATE</t>
  </si>
  <si>
    <t xml:space="preserve">Reg No. </t>
  </si>
  <si>
    <t>British Snow Tour</t>
  </si>
  <si>
    <t xml:space="preserve">The British Freestyle Ranking System is managed by Snowsport Scotland on behalf of the British Freestyle community </t>
  </si>
  <si>
    <t>Core Values:</t>
  </si>
  <si>
    <t>Mission:</t>
  </si>
  <si>
    <t>3*</t>
  </si>
  <si>
    <t>2*</t>
  </si>
  <si>
    <t>1*</t>
  </si>
  <si>
    <t xml:space="preserve">International TTR Ranking Fee £ / event </t>
  </si>
  <si>
    <t>British Ranking Fee £ / results list</t>
  </si>
  <si>
    <t>No Fee</t>
  </si>
  <si>
    <t>ALL</t>
  </si>
  <si>
    <t>Top 3</t>
  </si>
  <si>
    <t>Min Combined Prize Fund £ (can be in kind)</t>
  </si>
  <si>
    <t>Min # of Judges</t>
  </si>
  <si>
    <t>Min # Male Competitors (No Female Min)**</t>
  </si>
  <si>
    <t>Results Deadline (post comp)</t>
  </si>
  <si>
    <t>24hrs</t>
  </si>
  <si>
    <t>72hrs</t>
  </si>
  <si>
    <t>1 week</t>
  </si>
  <si>
    <t>1week</t>
  </si>
  <si>
    <t>Event Website</t>
  </si>
  <si>
    <t>X</t>
  </si>
  <si>
    <t>Facebook Event</t>
  </si>
  <si>
    <t>Pre Competition Online Entry</t>
  </si>
  <si>
    <t>Named Competition Director</t>
  </si>
  <si>
    <t>Mountain (Snow)</t>
  </si>
  <si>
    <t>Indoor (Snow)</t>
  </si>
  <si>
    <t>Artificial (Snowflex)</t>
  </si>
  <si>
    <t>Artificial (Dendix)</t>
  </si>
  <si>
    <t xml:space="preserve">** Per sport – Ski or Snowboard </t>
  </si>
  <si>
    <t>Result - Competition Place</t>
  </si>
  <si>
    <t>1st</t>
  </si>
  <si>
    <t>2nd</t>
  </si>
  <si>
    <t>3rd</t>
  </si>
  <si>
    <t>4th</t>
  </si>
  <si>
    <t>5th</t>
  </si>
  <si>
    <t>6 Star Event</t>
  </si>
  <si>
    <t>5 Star Event</t>
  </si>
  <si>
    <t>4 Star Event</t>
  </si>
  <si>
    <t>3 Star Event</t>
  </si>
  <si>
    <t>2 Star Event</t>
  </si>
  <si>
    <t>1 Star Event</t>
  </si>
  <si>
    <t xml:space="preserve">· Fun </t>
  </si>
  <si>
    <r>
      <t xml:space="preserve">How it works: </t>
    </r>
    <r>
      <rPr>
        <sz val="11"/>
        <rFont val="Calibri"/>
        <family val="2"/>
      </rPr>
      <t xml:space="preserve">To join the system an </t>
    </r>
    <r>
      <rPr>
        <b/>
        <sz val="11"/>
        <rFont val="Calibri"/>
        <family val="2"/>
      </rPr>
      <t>event</t>
    </r>
    <r>
      <rPr>
        <sz val="11"/>
        <rFont val="Calibri"/>
        <family val="2"/>
      </rPr>
      <t xml:space="preserve"> will apply for a star level based on the criteria below:</t>
    </r>
  </si>
  <si>
    <r>
      <t xml:space="preserve">International World Snowboard Tour Star Rating </t>
    </r>
    <r>
      <rPr>
        <b/>
        <sz val="8"/>
        <rFont val="Calibri"/>
        <family val="2"/>
      </rPr>
      <t>(optional)</t>
    </r>
  </si>
  <si>
    <t>Vision:</t>
  </si>
  <si>
    <t xml:space="preserve">· To increase the number and quality of British snowsports athletes by increasing the number and quality of British snowsports events. </t>
  </si>
  <si>
    <t>A Ranking list will be produced and updated quarterly for Ski Male - Ski Female – Snowboard Male – Snowboard Female. The system will take each individual athlete best four results from the last four quarters to calculating the overall British Ranking.</t>
  </si>
  <si>
    <t>If the criteria is met by the event, the athletes competing will be awarded the appropriate points based on their place, relative to the star rating awarded to the event, see example table below;</t>
  </si>
  <si>
    <t>· To minimise the costs to athletes and make it as easy as possible to get started in competition, while at the same time keep athletes interested and enthusiastic about competition.</t>
  </si>
  <si>
    <t>· Creativity</t>
  </si>
  <si>
    <t>· Progression</t>
  </si>
  <si>
    <t>· Innovation</t>
  </si>
  <si>
    <t>· Camaraderie</t>
  </si>
  <si>
    <t xml:space="preserve">The results will need to be submitted within the specified time frame and format, which is also included in this event organisers pack.  </t>
  </si>
  <si>
    <t>Min # of Ranked Male Athletes within Results**</t>
  </si>
  <si>
    <t xml:space="preserve">Top 6 </t>
  </si>
  <si>
    <t>Top 10</t>
  </si>
  <si>
    <t>· To deliver an athlete centric ranking systems that will benchmark individual athlete’s and create a clear and efficient pathway for competitive development.</t>
  </si>
  <si>
    <t xml:space="preserve">· To deliver a clear and transparent event criteria that adds value too and supports each individual event in its own right. </t>
  </si>
  <si>
    <t>· To uphold an inclusive approach so all athletes in all disciplines at all judged events feel welcomed into the systems structure and family.</t>
  </si>
  <si>
    <t>6 STAR</t>
  </si>
  <si>
    <t>5 STAR</t>
  </si>
  <si>
    <t>4 STAR</t>
  </si>
  <si>
    <t>3 STAR</t>
  </si>
  <si>
    <t>2 STAR</t>
  </si>
  <si>
    <t>1 STAR</t>
  </si>
  <si>
    <t xml:space="preserve">As there are many age categories used by different events, then the overall ranking system will not be restricted to specific age groups. Within the rankings the BST will recognise the following age categories for it's own recognition of athletes: </t>
  </si>
  <si>
    <t xml:space="preserve">U12 </t>
  </si>
  <si>
    <t>U14</t>
  </si>
  <si>
    <t>U16</t>
  </si>
  <si>
    <t>U18</t>
  </si>
  <si>
    <t>OPEN</t>
  </si>
  <si>
    <t>Year of Birth</t>
  </si>
  <si>
    <t>2001 and later</t>
  </si>
  <si>
    <t>1999 / 2000</t>
  </si>
  <si>
    <t>1997 / 1998</t>
  </si>
  <si>
    <t>1995 / 1996</t>
  </si>
  <si>
    <t>1994 and earlier</t>
  </si>
  <si>
    <t>Time</t>
  </si>
  <si>
    <t>Jump Category</t>
  </si>
  <si>
    <t>Jump Description</t>
  </si>
  <si>
    <t>Multiply Factor</t>
  </si>
  <si>
    <t>No Jump</t>
  </si>
  <si>
    <t>3g</t>
  </si>
  <si>
    <t>3p</t>
  </si>
  <si>
    <t>3pg</t>
  </si>
  <si>
    <t>720</t>
  </si>
  <si>
    <t>7oA</t>
  </si>
  <si>
    <t>7oB</t>
  </si>
  <si>
    <t>off Rodeo</t>
  </si>
  <si>
    <t>bF</t>
  </si>
  <si>
    <t>Back Full</t>
  </si>
  <si>
    <t>bFp</t>
  </si>
  <si>
    <t>Back Full Pos</t>
  </si>
  <si>
    <t>bL</t>
  </si>
  <si>
    <t>Back Lay</t>
  </si>
  <si>
    <t>bLp</t>
  </si>
  <si>
    <t>bP</t>
  </si>
  <si>
    <t>Back Puck</t>
  </si>
  <si>
    <t>bPp</t>
  </si>
  <si>
    <t>D</t>
  </si>
  <si>
    <t>fT</t>
  </si>
  <si>
    <t>Front Tuck</t>
  </si>
  <si>
    <t>K</t>
  </si>
  <si>
    <t>L</t>
  </si>
  <si>
    <t>Loop</t>
  </si>
  <si>
    <t>Lp</t>
  </si>
  <si>
    <t>Loop pos</t>
  </si>
  <si>
    <t>M</t>
  </si>
  <si>
    <t>Mule</t>
  </si>
  <si>
    <t>S</t>
  </si>
  <si>
    <t>St</t>
  </si>
  <si>
    <t>T</t>
  </si>
  <si>
    <t>TS</t>
  </si>
  <si>
    <t>TT</t>
  </si>
  <si>
    <t>TTS</t>
  </si>
  <si>
    <t>Cross</t>
  </si>
  <si>
    <t>Jump 1</t>
  </si>
  <si>
    <t>Jump 2</t>
  </si>
  <si>
    <t>#3</t>
  </si>
  <si>
    <t>#1</t>
  </si>
  <si>
    <t>#0</t>
  </si>
  <si>
    <t>#7</t>
  </si>
  <si>
    <t>Judge 4 #2</t>
  </si>
  <si>
    <t>Judge 5 #2</t>
  </si>
  <si>
    <t>Pace Time</t>
  </si>
  <si>
    <t>360 small grab</t>
  </si>
  <si>
    <t>3G</t>
  </si>
  <si>
    <t>360 big grab</t>
  </si>
  <si>
    <t>360 Pos</t>
  </si>
  <si>
    <t>360 Pos grab</t>
  </si>
  <si>
    <t>off D-Spin/Cork</t>
  </si>
  <si>
    <t>Back Lay Pos</t>
  </si>
  <si>
    <t>Back Puck Pos</t>
  </si>
  <si>
    <t>Lg</t>
  </si>
  <si>
    <t>Loop small grab</t>
  </si>
  <si>
    <t>LG</t>
  </si>
  <si>
    <t>Loop big grab</t>
  </si>
  <si>
    <t>Straight jump</t>
  </si>
  <si>
    <t>Spread</t>
  </si>
  <si>
    <t>Twister</t>
  </si>
  <si>
    <t>Twister spread</t>
  </si>
  <si>
    <t>Twist twist</t>
  </si>
  <si>
    <t>Tw twist spread</t>
  </si>
  <si>
    <t>Kosack</t>
  </si>
  <si>
    <t>Daffy</t>
  </si>
  <si>
    <t>B</t>
  </si>
  <si>
    <t>Backscratcher</t>
  </si>
  <si>
    <t>Rank from qualif</t>
  </si>
  <si>
    <t>Score</t>
  </si>
  <si>
    <t>Round 1</t>
  </si>
  <si>
    <t>Red/Blue</t>
  </si>
  <si>
    <t>Winner Bib</t>
  </si>
  <si>
    <t>Round 2</t>
  </si>
  <si>
    <t>Semi Final</t>
  </si>
  <si>
    <t>Final</t>
  </si>
  <si>
    <t>3/4 Place</t>
  </si>
  <si>
    <t xml:space="preserve">      </t>
  </si>
  <si>
    <t>British Ski and Snowboard Cross Championships Rules</t>
  </si>
  <si>
    <t xml:space="preserve">SLOPE RULES MUST BE FOLLOWED AT ALL TIMES. FAILURE TO DO SO MAY RESULT IN DISQUALIFICATION </t>
  </si>
  <si>
    <t xml:space="preserve">Maximum field of 140 competitors </t>
  </si>
  <si>
    <t>Format</t>
  </si>
  <si>
    <t xml:space="preserve">All competitors must take part in the open practice session and complete at least one run. </t>
  </si>
  <si>
    <t xml:space="preserve">Open practice will be limited to TWO runs per competitor. These runs will be completed in bib and cateogry order and riders will be “checked” at the start. Any violation of this rule will lead to an immediate disqualification.  </t>
  </si>
  <si>
    <t>Riders will then take part in timed runs to determine seedings for the knock-out rouds.</t>
  </si>
  <si>
    <t>Qualifying rounds will be in bib order and run as follows</t>
  </si>
  <si>
    <r>
      <t>1.</t>
    </r>
    <r>
      <rPr>
        <b/>
        <sz val="7"/>
        <rFont val="Times New Roman"/>
        <family val="1"/>
      </rPr>
      <t xml:space="preserve">     </t>
    </r>
    <r>
      <rPr>
        <b/>
        <sz val="14"/>
        <rFont val="Calibri"/>
        <family val="2"/>
      </rPr>
      <t>Female Snowboard</t>
    </r>
  </si>
  <si>
    <r>
      <t>2.</t>
    </r>
    <r>
      <rPr>
        <b/>
        <sz val="7"/>
        <rFont val="Times New Roman"/>
        <family val="1"/>
      </rPr>
      <t xml:space="preserve">     </t>
    </r>
    <r>
      <rPr>
        <b/>
        <sz val="14"/>
        <rFont val="Calibri"/>
        <family val="2"/>
      </rPr>
      <t>Male Snowboard</t>
    </r>
  </si>
  <si>
    <r>
      <t>3.</t>
    </r>
    <r>
      <rPr>
        <b/>
        <sz val="7"/>
        <rFont val="Times New Roman"/>
        <family val="1"/>
      </rPr>
      <t xml:space="preserve">     </t>
    </r>
    <r>
      <rPr>
        <b/>
        <sz val="14"/>
        <rFont val="Calibri"/>
        <family val="2"/>
      </rPr>
      <t>Female Ski</t>
    </r>
  </si>
  <si>
    <r>
      <t>4.</t>
    </r>
    <r>
      <rPr>
        <b/>
        <sz val="7"/>
        <rFont val="Times New Roman"/>
        <family val="1"/>
      </rPr>
      <t xml:space="preserve">     </t>
    </r>
    <r>
      <rPr>
        <b/>
        <sz val="14"/>
        <rFont val="Calibri"/>
        <family val="2"/>
      </rPr>
      <t xml:space="preserve">Male Ski </t>
    </r>
  </si>
  <si>
    <t xml:space="preserve">All riders will have 2 timed runs with the best time to be used for seeding. If an athlete fails or is disqualified on both runs then they will be seeded at the end of the group. </t>
  </si>
  <si>
    <t>Knock-out rounds</t>
  </si>
  <si>
    <t>Riders will compete in groups of 2, with the first rider to cross the line progressing to the next round.</t>
  </si>
  <si>
    <t>For knock-out rounds, athletes will compete in their age groups.</t>
  </si>
  <si>
    <t xml:space="preserve">The TOP 32 in each age group will progress through to finals. </t>
  </si>
  <si>
    <r>
      <t>Where there are more than 32 in an age group, athletes from 33</t>
    </r>
    <r>
      <rPr>
        <vertAlign val="superscript"/>
        <sz val="14"/>
        <rFont val="Calibri"/>
        <family val="2"/>
      </rPr>
      <t>rd</t>
    </r>
    <r>
      <rPr>
        <sz val="14"/>
        <rFont val="Calibri"/>
        <family val="2"/>
      </rPr>
      <t xml:space="preserve"> and below will be ranked according to their time from qualification. </t>
    </r>
  </si>
  <si>
    <t xml:space="preserve">The organising committee reserve the right to reduce the number of athletes progressing to finals from 32 to 16 depending on the number of athletes entered in each category. Any changes will be made prior to the competition commencing and will be communicated to athletes/parents/guardians </t>
  </si>
  <si>
    <t>OVERALL TITLE</t>
  </si>
  <si>
    <t xml:space="preserve">The winner of the overall title will be awarded to the winner of the Open age category (male ski/female ski, male snowboard/female snowboard). Athletes who wish to compete in the open category instead of their age group are welcome to do so and must inform organisers at the time of registration. Any athlete who chooses to do this will not be ranked in their age groups, only the open category. </t>
  </si>
  <si>
    <t>RULES</t>
  </si>
  <si>
    <t>Safety</t>
  </si>
  <si>
    <t>Helmets are compulsory and it is also strongly suggested that all competitors wear protective gear.</t>
  </si>
  <si>
    <t>Contact</t>
  </si>
  <si>
    <t>Intentional contact by pushing, pulling or other means which causes another competitor to slow down, fall or exit the course is not allowed and is an automatic disqualification sanction. All contact infractions will be at the discretion of the course Judges and competition Jury.</t>
  </si>
  <si>
    <t>Competition Clothing</t>
  </si>
  <si>
    <t>Cross competition suits must be a two piece - pants and separate top. Form fitting speed or downhill suites is not permitted.</t>
  </si>
  <si>
    <t>Disqualification Criteria</t>
  </si>
  <si>
    <t>Dangerous behaviour putting at risk third parties or the competitor themselves, left to the estimation of the jury and the organising team.</t>
  </si>
  <si>
    <t>Gates (Red and Blue) will be used to mark the course. Failure to keep on the correct line through the gates will result in disqualification.</t>
  </si>
  <si>
    <t>Report of Protests</t>
  </si>
  <si>
    <t>Disqualification / Sanctions will be announced and/or posted immediately after each heat at a designated area at the bottom and/or top of the course.</t>
  </si>
  <si>
    <t>All protests must be reported to the Chief of Finish and or another Jury member or to a jury appointed person before the next heat begins. Protests received after this time will not be accepted. A competitor does not need to stop their run and/or raise their hand if they think that they have been interfered with by another competitor in order to have the right to protest. Protests need not be in writing but all other ICR rules for protests will apply.</t>
  </si>
  <si>
    <t>Handling of Disqualifications / Sanctions caused by intentional contact</t>
  </si>
  <si>
    <t>If a competitor is disqualified /sanctioned because of intentional contact, they will be automatically ranked as last in their heat. All other competitors, even if they are victims of this intentional contact, will be ranked as they came into the finish.</t>
  </si>
  <si>
    <t>It is not allowed to do re-runs in SX/ SBX in cases of intentional contact(s). Reruns will only be consider by the Jury in the case of force majeure or if the competitor(s) were interfered with by other persons or circumstance outside of that presented by fellow competitors in that heat.</t>
  </si>
  <si>
    <t>Daniels</t>
  </si>
  <si>
    <t>Daisi</t>
  </si>
  <si>
    <t>2002 Kids</t>
  </si>
  <si>
    <t>Brown</t>
  </si>
  <si>
    <t xml:space="preserve">Isobel </t>
  </si>
  <si>
    <t>1999 Youth</t>
  </si>
  <si>
    <t>Waller</t>
  </si>
  <si>
    <t xml:space="preserve">Abby </t>
  </si>
  <si>
    <t>2003 Kids</t>
  </si>
  <si>
    <t>Fenwick</t>
  </si>
  <si>
    <t>Thea</t>
  </si>
  <si>
    <t>2001 Kids</t>
  </si>
  <si>
    <t>Jemima</t>
  </si>
  <si>
    <t>Elektra</t>
  </si>
  <si>
    <t>Pollitt</t>
  </si>
  <si>
    <t>Oliver</t>
  </si>
  <si>
    <t>Dean</t>
  </si>
  <si>
    <t>Tom</t>
  </si>
  <si>
    <t>1978 Masters</t>
  </si>
  <si>
    <t>Longley</t>
  </si>
  <si>
    <t>Andy</t>
  </si>
  <si>
    <t>1990 Open</t>
  </si>
  <si>
    <t>Bennett</t>
  </si>
  <si>
    <t>1983 Masters</t>
  </si>
  <si>
    <t>Jones</t>
  </si>
  <si>
    <t>Sam</t>
  </si>
  <si>
    <t>1997 Junior</t>
  </si>
  <si>
    <t>Gaskin</t>
  </si>
  <si>
    <t>2000 Youth</t>
  </si>
  <si>
    <t>Parkes</t>
  </si>
  <si>
    <t>Ben</t>
  </si>
  <si>
    <t>DAVIS</t>
  </si>
  <si>
    <t>ETHAN</t>
  </si>
  <si>
    <t>Keyes</t>
  </si>
  <si>
    <t>Liam</t>
  </si>
  <si>
    <t>1995 Junior</t>
  </si>
  <si>
    <t>Dunne</t>
  </si>
  <si>
    <t>Mikey</t>
  </si>
  <si>
    <t>Burley</t>
  </si>
  <si>
    <t>Rascagneres</t>
  </si>
  <si>
    <t>Thomas</t>
  </si>
  <si>
    <t>Houston</t>
  </si>
  <si>
    <t>Samuel</t>
  </si>
  <si>
    <t>1996 Junior</t>
  </si>
  <si>
    <t>McGregor-Ogden</t>
  </si>
  <si>
    <t>Cameron</t>
  </si>
  <si>
    <t>Englert</t>
  </si>
  <si>
    <t>Joss</t>
  </si>
  <si>
    <t>Atherton</t>
  </si>
  <si>
    <t>Lucas</t>
  </si>
  <si>
    <t>Rose</t>
  </si>
  <si>
    <t xml:space="preserve">James </t>
  </si>
  <si>
    <t>Feneley</t>
  </si>
  <si>
    <t>William</t>
  </si>
  <si>
    <t>2005 Kids</t>
  </si>
  <si>
    <t>David</t>
  </si>
  <si>
    <t>Isaac</t>
  </si>
  <si>
    <t>2004 Kids</t>
  </si>
  <si>
    <t>0000 Masters</t>
  </si>
  <si>
    <t>British Indoor Moguls Champs</t>
  </si>
  <si>
    <t>5 Judge Format</t>
  </si>
  <si>
    <t>Manchester CF</t>
  </si>
  <si>
    <t>UK</t>
  </si>
  <si>
    <t>22nd Sep 2013</t>
  </si>
  <si>
    <t>Wilkinson</t>
  </si>
  <si>
    <t>Millie</t>
  </si>
  <si>
    <t>Allen</t>
  </si>
  <si>
    <t>Savery</t>
  </si>
  <si>
    <t>Richard</t>
  </si>
  <si>
    <t>Martin Carr #1</t>
  </si>
  <si>
    <t>Martin Carr 4 #1</t>
  </si>
  <si>
    <t>Kay Bates</t>
  </si>
  <si>
    <t>Mike Smith</t>
  </si>
  <si>
    <t>Tara Wilkie</t>
  </si>
  <si>
    <t>Peter Batesr #1</t>
  </si>
  <si>
    <t>Bpp</t>
  </si>
  <si>
    <t>l</t>
  </si>
  <si>
    <t>lG</t>
  </si>
  <si>
    <t>bp</t>
  </si>
  <si>
    <t>Peter Bates #1</t>
  </si>
</sst>
</file>

<file path=xl/styles.xml><?xml version="1.0" encoding="utf-8"?>
<styleSheet xmlns="http://schemas.openxmlformats.org/spreadsheetml/2006/main">
  <fonts count="36">
    <font>
      <sz val="10"/>
      <name val="Arial"/>
    </font>
    <font>
      <b/>
      <sz val="10"/>
      <name val="Arial"/>
    </font>
    <font>
      <sz val="10"/>
      <name val="Arial"/>
      <family val="2"/>
    </font>
    <font>
      <sz val="10"/>
      <color indexed="10"/>
      <name val="Arial"/>
      <family val="2"/>
    </font>
    <font>
      <b/>
      <sz val="20"/>
      <name val="Arial"/>
      <family val="2"/>
    </font>
    <font>
      <sz val="9"/>
      <name val="Arial"/>
      <family val="2"/>
    </font>
    <font>
      <sz val="8"/>
      <name val="Arial"/>
      <family val="2"/>
    </font>
    <font>
      <b/>
      <sz val="14"/>
      <name val="Arial"/>
      <family val="2"/>
    </font>
    <font>
      <b/>
      <sz val="10"/>
      <color indexed="9"/>
      <name val="Arial"/>
      <family val="2"/>
    </font>
    <font>
      <b/>
      <sz val="11"/>
      <color indexed="8"/>
      <name val="Calibri"/>
      <family val="2"/>
    </font>
    <font>
      <b/>
      <sz val="10"/>
      <color indexed="10"/>
      <name val="Arial"/>
      <family val="2"/>
    </font>
    <font>
      <sz val="10"/>
      <color indexed="9"/>
      <name val="Arial"/>
      <family val="2"/>
    </font>
    <font>
      <sz val="11"/>
      <name val="Calibri"/>
      <family val="2"/>
    </font>
    <font>
      <b/>
      <sz val="11"/>
      <name val="Calibri"/>
      <family val="2"/>
    </font>
    <font>
      <b/>
      <sz val="8"/>
      <name val="Calibri"/>
      <family val="2"/>
    </font>
    <font>
      <sz val="9"/>
      <name val="Calibri"/>
      <family val="2"/>
    </font>
    <font>
      <sz val="11"/>
      <color indexed="8"/>
      <name val="Calibri"/>
      <family val="2"/>
    </font>
    <font>
      <sz val="10"/>
      <color indexed="8"/>
      <name val="Arial"/>
      <family val="2"/>
    </font>
    <font>
      <sz val="10"/>
      <name val="Calibri"/>
      <family val="2"/>
      <scheme val="minor"/>
    </font>
    <font>
      <sz val="8"/>
      <name val="Calibri"/>
      <family val="2"/>
      <scheme val="minor"/>
    </font>
    <font>
      <b/>
      <sz val="11"/>
      <color rgb="FF000000"/>
      <name val="Calibri"/>
      <family val="2"/>
      <scheme val="minor"/>
    </font>
    <font>
      <sz val="11"/>
      <name val="Calibri"/>
      <family val="2"/>
      <scheme val="minor"/>
    </font>
    <font>
      <b/>
      <sz val="12"/>
      <color rgb="FF0070C0"/>
      <name val="Calibri"/>
      <family val="2"/>
      <scheme val="minor"/>
    </font>
    <font>
      <sz val="9"/>
      <name val="Calibri"/>
      <family val="2"/>
      <scheme val="minor"/>
    </font>
    <font>
      <u/>
      <sz val="9"/>
      <name val="Calibri"/>
      <family val="2"/>
      <scheme val="minor"/>
    </font>
    <font>
      <b/>
      <sz val="20"/>
      <color rgb="FF0070C0"/>
      <name val="Calibri"/>
      <family val="2"/>
      <scheme val="minor"/>
    </font>
    <font>
      <b/>
      <sz val="9"/>
      <color rgb="FF000000"/>
      <name val="Calibri"/>
      <family val="2"/>
      <scheme val="minor"/>
    </font>
    <font>
      <b/>
      <sz val="11"/>
      <name val="Calibri"/>
      <family val="2"/>
      <scheme val="minor"/>
    </font>
    <font>
      <sz val="10"/>
      <color rgb="FFFF0000"/>
      <name val="Arial"/>
      <family val="2"/>
    </font>
    <font>
      <sz val="10"/>
      <color rgb="FF00B050"/>
      <name val="Arial"/>
      <family val="2"/>
    </font>
    <font>
      <sz val="10"/>
      <color rgb="FF7030A0"/>
      <name val="Arial"/>
      <family val="2"/>
    </font>
    <font>
      <b/>
      <sz val="14"/>
      <name val="Calibri"/>
      <family val="2"/>
    </font>
    <font>
      <b/>
      <u/>
      <sz val="14"/>
      <name val="Calibri"/>
      <family val="2"/>
    </font>
    <font>
      <sz val="14"/>
      <name val="Calibri"/>
      <family val="2"/>
    </font>
    <font>
      <b/>
      <sz val="7"/>
      <name val="Times New Roman"/>
      <family val="1"/>
    </font>
    <font>
      <vertAlign val="superscript"/>
      <sz val="14"/>
      <name val="Calibri"/>
      <family val="2"/>
    </font>
  </fonts>
  <fills count="10">
    <fill>
      <patternFill patternType="none"/>
    </fill>
    <fill>
      <patternFill patternType="gray125"/>
    </fill>
    <fill>
      <patternFill patternType="solid">
        <fgColor indexed="22"/>
        <bgColor indexed="9"/>
      </patternFill>
    </fill>
    <fill>
      <patternFill patternType="solid">
        <fgColor indexed="22"/>
        <bgColor indexed="64"/>
      </patternFill>
    </fill>
    <fill>
      <patternFill patternType="solid">
        <fgColor indexed="22"/>
        <bgColor indexed="0"/>
      </patternFill>
    </fill>
    <fill>
      <patternFill patternType="solid">
        <fgColor indexed="48"/>
        <bgColor indexed="64"/>
      </patternFill>
    </fill>
    <fill>
      <patternFill patternType="solid">
        <fgColor theme="0"/>
        <bgColor indexed="64"/>
      </patternFill>
    </fill>
    <fill>
      <patternFill patternType="solid">
        <fgColor theme="0"/>
        <bgColor indexed="9"/>
      </patternFill>
    </fill>
    <fill>
      <patternFill patternType="solid">
        <fgColor theme="4" tint="0.39997558519241921"/>
        <bgColor indexed="64"/>
      </patternFill>
    </fill>
    <fill>
      <patternFill patternType="solid">
        <fgColor theme="4" tint="0.79998168889431442"/>
        <bgColor indexed="64"/>
      </patternFill>
    </fill>
  </fills>
  <borders count="44">
    <border>
      <left/>
      <right/>
      <top/>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22"/>
      </left>
      <right style="thin">
        <color indexed="22"/>
      </right>
      <top/>
      <bottom/>
      <diagonal/>
    </border>
    <border>
      <left style="thin">
        <color indexed="64"/>
      </left>
      <right/>
      <top style="thin">
        <color indexed="64"/>
      </top>
      <bottom style="thin">
        <color indexed="64"/>
      </bottom>
      <diagonal/>
    </border>
  </borders>
  <cellStyleXfs count="2">
    <xf numFmtId="0" fontId="0" fillId="0" borderId="0"/>
    <xf numFmtId="0" fontId="17" fillId="0" borderId="0"/>
  </cellStyleXfs>
  <cellXfs count="203">
    <xf numFmtId="0" fontId="0" fillId="0" borderId="0" xfId="0"/>
    <xf numFmtId="0" fontId="2" fillId="0" borderId="0" xfId="0" applyNumberFormat="1" applyFont="1" applyFill="1" applyBorder="1" applyAlignment="1" applyProtection="1">
      <protection locked="0"/>
    </xf>
    <xf numFmtId="0" fontId="3" fillId="0" borderId="2" xfId="0" applyNumberFormat="1" applyFont="1" applyFill="1" applyBorder="1" applyAlignment="1" applyProtection="1">
      <alignment horizontal="center"/>
      <protection locked="0"/>
    </xf>
    <xf numFmtId="0" fontId="3" fillId="0" borderId="3" xfId="0" applyNumberFormat="1" applyFont="1" applyFill="1" applyBorder="1" applyAlignment="1" applyProtection="1">
      <alignment horizontal="center"/>
      <protection locked="0"/>
    </xf>
    <xf numFmtId="0" fontId="3" fillId="0" borderId="4" xfId="0" applyNumberFormat="1" applyFont="1" applyFill="1" applyBorder="1" applyAlignment="1" applyProtection="1">
      <alignment horizontal="center"/>
      <protection locked="0"/>
    </xf>
    <xf numFmtId="0" fontId="2" fillId="0" borderId="5" xfId="0" applyNumberFormat="1" applyFont="1" applyFill="1" applyBorder="1" applyAlignment="1" applyProtection="1">
      <protection locked="0"/>
    </xf>
    <xf numFmtId="0" fontId="2" fillId="0" borderId="6" xfId="0" applyNumberFormat="1" applyFont="1" applyFill="1" applyBorder="1" applyAlignment="1" applyProtection="1">
      <protection locked="0"/>
    </xf>
    <xf numFmtId="0" fontId="2" fillId="0" borderId="0" xfId="0" applyNumberFormat="1" applyFont="1" applyFill="1" applyBorder="1" applyAlignment="1" applyProtection="1">
      <alignment horizontal="center"/>
      <protection locked="0"/>
    </xf>
    <xf numFmtId="0" fontId="2" fillId="0" borderId="7" xfId="0" applyNumberFormat="1" applyFont="1" applyFill="1" applyBorder="1" applyAlignment="1" applyProtection="1">
      <alignment horizontal="center"/>
      <protection locked="0"/>
    </xf>
    <xf numFmtId="0" fontId="2" fillId="0" borderId="3" xfId="0" applyNumberFormat="1" applyFont="1" applyFill="1" applyBorder="1" applyAlignment="1" applyProtection="1">
      <protection locked="0"/>
    </xf>
    <xf numFmtId="0" fontId="2" fillId="0" borderId="4" xfId="0" applyNumberFormat="1" applyFont="1" applyFill="1" applyBorder="1" applyAlignment="1" applyProtection="1">
      <protection locked="0"/>
    </xf>
    <xf numFmtId="0" fontId="2" fillId="0" borderId="3" xfId="0" applyNumberFormat="1" applyFont="1" applyFill="1" applyBorder="1" applyAlignment="1" applyProtection="1">
      <alignment horizontal="center"/>
      <protection locked="0"/>
    </xf>
    <xf numFmtId="0" fontId="2" fillId="0" borderId="2" xfId="0" applyNumberFormat="1" applyFont="1" applyFill="1" applyBorder="1" applyAlignment="1" applyProtection="1">
      <alignment horizontal="center"/>
      <protection locked="0"/>
    </xf>
    <xf numFmtId="0" fontId="2" fillId="2" borderId="8" xfId="0" applyNumberFormat="1" applyFont="1" applyFill="1" applyBorder="1" applyAlignment="1" applyProtection="1">
      <alignment horizontal="center"/>
      <protection locked="0"/>
    </xf>
    <xf numFmtId="0" fontId="2" fillId="2" borderId="8" xfId="0" applyNumberFormat="1" applyFont="1" applyFill="1" applyBorder="1" applyAlignment="1" applyProtection="1">
      <protection locked="0"/>
    </xf>
    <xf numFmtId="0" fontId="2" fillId="2" borderId="9" xfId="0" applyNumberFormat="1" applyFont="1" applyFill="1" applyBorder="1" applyAlignment="1" applyProtection="1">
      <alignment horizontal="center"/>
      <protection locked="0"/>
    </xf>
    <xf numFmtId="0" fontId="2" fillId="2" borderId="9" xfId="0" applyNumberFormat="1" applyFont="1" applyFill="1" applyBorder="1" applyAlignment="1" applyProtection="1">
      <protection locked="0"/>
    </xf>
    <xf numFmtId="0" fontId="2" fillId="2" borderId="12" xfId="0" applyNumberFormat="1" applyFont="1" applyFill="1" applyBorder="1" applyAlignment="1" applyProtection="1">
      <protection locked="0"/>
    </xf>
    <xf numFmtId="0" fontId="2" fillId="2" borderId="16" xfId="0" applyNumberFormat="1" applyFont="1" applyFill="1" applyBorder="1" applyAlignment="1" applyProtection="1">
      <protection locked="0"/>
    </xf>
    <xf numFmtId="0" fontId="2" fillId="2" borderId="17" xfId="0" applyNumberFormat="1" applyFont="1" applyFill="1" applyBorder="1" applyAlignment="1" applyProtection="1">
      <alignment horizontal="center"/>
      <protection locked="0"/>
    </xf>
    <xf numFmtId="0" fontId="1" fillId="0" borderId="5" xfId="0" applyNumberFormat="1" applyFont="1" applyFill="1" applyBorder="1" applyAlignment="1" applyProtection="1">
      <alignment horizontal="center"/>
      <protection locked="0"/>
    </xf>
    <xf numFmtId="0" fontId="2" fillId="0" borderId="2" xfId="0" applyNumberFormat="1" applyFont="1" applyFill="1" applyBorder="1" applyAlignment="1" applyProtection="1">
      <protection locked="0"/>
    </xf>
    <xf numFmtId="0" fontId="2" fillId="2" borderId="18" xfId="0" applyNumberFormat="1" applyFont="1" applyFill="1" applyBorder="1" applyAlignment="1" applyProtection="1">
      <protection locked="0"/>
    </xf>
    <xf numFmtId="0" fontId="2" fillId="2" borderId="19" xfId="0" applyNumberFormat="1" applyFont="1" applyFill="1" applyBorder="1" applyAlignment="1" applyProtection="1">
      <protection locked="0"/>
    </xf>
    <xf numFmtId="0" fontId="2" fillId="0" borderId="17" xfId="0" applyNumberFormat="1" applyFont="1" applyFill="1" applyBorder="1" applyAlignment="1" applyProtection="1">
      <protection locked="0"/>
    </xf>
    <xf numFmtId="0" fontId="2" fillId="0" borderId="18" xfId="0" applyNumberFormat="1" applyFont="1" applyFill="1" applyBorder="1" applyAlignment="1" applyProtection="1">
      <protection locked="0"/>
    </xf>
    <xf numFmtId="0" fontId="0" fillId="3" borderId="18" xfId="0" applyFill="1" applyBorder="1"/>
    <xf numFmtId="0" fontId="2" fillId="0" borderId="13" xfId="0" applyNumberFormat="1" applyFont="1" applyFill="1" applyBorder="1" applyAlignment="1" applyProtection="1">
      <protection locked="0"/>
    </xf>
    <xf numFmtId="0" fontId="2" fillId="0" borderId="10" xfId="0" applyNumberFormat="1" applyFont="1" applyFill="1" applyBorder="1" applyAlignment="1" applyProtection="1">
      <protection locked="0"/>
    </xf>
    <xf numFmtId="0" fontId="2" fillId="0" borderId="15" xfId="0" applyNumberFormat="1" applyFont="1" applyFill="1" applyBorder="1" applyAlignment="1" applyProtection="1">
      <protection locked="0"/>
    </xf>
    <xf numFmtId="0" fontId="2" fillId="0" borderId="8" xfId="0" applyNumberFormat="1" applyFont="1" applyFill="1" applyBorder="1" applyAlignment="1" applyProtection="1">
      <protection locked="0"/>
    </xf>
    <xf numFmtId="0" fontId="2" fillId="2" borderId="20" xfId="0" applyNumberFormat="1" applyFont="1" applyFill="1" applyBorder="1" applyAlignment="1" applyProtection="1">
      <protection locked="0"/>
    </xf>
    <xf numFmtId="0" fontId="2" fillId="2" borderId="21" xfId="0" applyNumberFormat="1" applyFont="1" applyFill="1" applyBorder="1" applyAlignment="1" applyProtection="1">
      <protection locked="0"/>
    </xf>
    <xf numFmtId="0" fontId="1" fillId="0" borderId="3" xfId="0" applyNumberFormat="1" applyFont="1" applyFill="1" applyBorder="1" applyAlignment="1" applyProtection="1">
      <alignment horizontal="center"/>
      <protection locked="0"/>
    </xf>
    <xf numFmtId="0" fontId="2" fillId="2" borderId="18" xfId="0" applyNumberFormat="1" applyFont="1" applyFill="1" applyBorder="1" applyAlignment="1" applyProtection="1">
      <alignment horizontal="center"/>
      <protection locked="0"/>
    </xf>
    <xf numFmtId="0" fontId="2" fillId="2" borderId="20" xfId="0" applyNumberFormat="1" applyFont="1" applyFill="1" applyBorder="1" applyAlignment="1" applyProtection="1">
      <alignment horizontal="center"/>
      <protection locked="0"/>
    </xf>
    <xf numFmtId="0" fontId="2" fillId="0" borderId="24" xfId="0" applyNumberFormat="1" applyFont="1" applyFill="1" applyBorder="1" applyAlignment="1" applyProtection="1">
      <protection locked="0"/>
    </xf>
    <xf numFmtId="0" fontId="2" fillId="0" borderId="25" xfId="0" applyNumberFormat="1" applyFont="1" applyFill="1" applyBorder="1" applyAlignment="1" applyProtection="1">
      <protection locked="0"/>
    </xf>
    <xf numFmtId="0" fontId="18" fillId="0" borderId="0" xfId="0" applyFont="1"/>
    <xf numFmtId="0" fontId="19" fillId="0" borderId="0" xfId="0" applyFont="1" applyAlignment="1">
      <alignment vertical="center"/>
    </xf>
    <xf numFmtId="0" fontId="20" fillId="0" borderId="0" xfId="0" applyFont="1" applyAlignment="1">
      <alignment vertical="center"/>
    </xf>
    <xf numFmtId="0" fontId="19" fillId="0" borderId="10" xfId="0" applyFont="1" applyBorder="1" applyAlignment="1">
      <alignment horizontal="center" vertical="center"/>
    </xf>
    <xf numFmtId="0" fontId="21" fillId="0" borderId="10" xfId="0" applyFont="1" applyBorder="1" applyAlignment="1">
      <alignment horizontal="center" vertical="top"/>
    </xf>
    <xf numFmtId="3" fontId="19" fillId="0" borderId="10" xfId="0" applyNumberFormat="1"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19" fillId="0" borderId="9" xfId="0" applyFont="1" applyBorder="1" applyAlignment="1">
      <alignment horizontal="center" vertical="center"/>
    </xf>
    <xf numFmtId="0" fontId="21" fillId="0" borderId="9" xfId="0" applyFont="1" applyBorder="1" applyAlignment="1">
      <alignment horizontal="center" vertical="top"/>
    </xf>
    <xf numFmtId="0" fontId="21" fillId="0" borderId="12" xfId="0" applyFont="1" applyBorder="1" applyAlignment="1">
      <alignment horizontal="center" vertical="top"/>
    </xf>
    <xf numFmtId="0" fontId="21" fillId="0" borderId="14" xfId="0" applyFont="1" applyBorder="1" applyAlignment="1">
      <alignment horizontal="center" vertical="top"/>
    </xf>
    <xf numFmtId="0" fontId="19" fillId="0" borderId="14" xfId="0" applyFont="1" applyBorder="1" applyAlignment="1">
      <alignment horizontal="center" vertical="center"/>
    </xf>
    <xf numFmtId="0" fontId="19" fillId="0" borderId="8" xfId="0" applyFont="1" applyBorder="1" applyAlignment="1">
      <alignment horizontal="center" vertical="center"/>
    </xf>
    <xf numFmtId="0" fontId="19" fillId="0" borderId="16" xfId="0" applyFont="1" applyBorder="1" applyAlignment="1">
      <alignment horizontal="center" vertical="center"/>
    </xf>
    <xf numFmtId="0" fontId="19" fillId="0" borderId="12" xfId="0" applyFont="1" applyBorder="1" applyAlignment="1">
      <alignment horizontal="center" vertical="center"/>
    </xf>
    <xf numFmtId="0" fontId="21" fillId="0" borderId="8" xfId="0" applyFont="1" applyBorder="1" applyAlignment="1">
      <alignment horizontal="center" vertical="top"/>
    </xf>
    <xf numFmtId="0" fontId="23" fillId="0" borderId="9" xfId="0" applyFont="1" applyBorder="1" applyAlignment="1">
      <alignment horizontal="center"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3" fillId="0" borderId="14" xfId="0" applyFont="1" applyBorder="1" applyAlignment="1">
      <alignment horizontal="center" vertical="center"/>
    </xf>
    <xf numFmtId="0" fontId="23" fillId="0" borderId="8" xfId="0" applyFont="1" applyBorder="1" applyAlignment="1">
      <alignment horizontal="center" vertical="center"/>
    </xf>
    <xf numFmtId="0" fontId="23" fillId="0" borderId="16" xfId="0" applyFont="1" applyBorder="1" applyAlignment="1">
      <alignment horizontal="center" vertical="center"/>
    </xf>
    <xf numFmtId="0" fontId="21" fillId="0" borderId="28" xfId="0" applyFont="1" applyBorder="1" applyAlignment="1">
      <alignment horizontal="center" vertical="center" wrapText="1"/>
    </xf>
    <xf numFmtId="0" fontId="23" fillId="0" borderId="29" xfId="0" applyFont="1" applyBorder="1" applyAlignment="1">
      <alignment vertical="top" wrapText="1"/>
    </xf>
    <xf numFmtId="0" fontId="18" fillId="0" borderId="0" xfId="0" applyFont="1" applyBorder="1" applyAlignment="1">
      <alignment vertical="top" wrapText="1"/>
    </xf>
    <xf numFmtId="0" fontId="18" fillId="0" borderId="30" xfId="0" applyFont="1" applyBorder="1" applyAlignment="1">
      <alignment vertical="top" wrapText="1"/>
    </xf>
    <xf numFmtId="0" fontId="23" fillId="0" borderId="29" xfId="0" applyFont="1" applyBorder="1"/>
    <xf numFmtId="0" fontId="18" fillId="0" borderId="0" xfId="0" applyFont="1" applyBorder="1"/>
    <xf numFmtId="0" fontId="18" fillId="0" borderId="30" xfId="0" applyFont="1" applyBorder="1"/>
    <xf numFmtId="0" fontId="23" fillId="0" borderId="31" xfId="0" applyFont="1" applyBorder="1"/>
    <xf numFmtId="0" fontId="18" fillId="0" borderId="32" xfId="0" applyFont="1" applyBorder="1"/>
    <xf numFmtId="0" fontId="18" fillId="0" borderId="33" xfId="0" applyFont="1" applyBorder="1"/>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23" fillId="0" borderId="32" xfId="0" applyFont="1" applyBorder="1" applyAlignment="1">
      <alignment horizontal="center" vertical="center" wrapText="1"/>
    </xf>
    <xf numFmtId="0" fontId="24" fillId="0" borderId="0" xfId="0" applyFont="1" applyBorder="1" applyAlignment="1">
      <alignment horizontal="center" vertical="center" wrapText="1"/>
    </xf>
    <xf numFmtId="0" fontId="16" fillId="4" borderId="34" xfId="1" applyFont="1" applyFill="1" applyBorder="1" applyAlignment="1">
      <alignment horizontal="center"/>
    </xf>
    <xf numFmtId="0" fontId="16" fillId="0" borderId="1" xfId="1" applyFont="1" applyFill="1" applyBorder="1" applyAlignment="1">
      <alignment wrapText="1"/>
    </xf>
    <xf numFmtId="0" fontId="16" fillId="0" borderId="1" xfId="1" applyFont="1" applyFill="1" applyBorder="1" applyAlignment="1">
      <alignment horizontal="right" wrapText="1"/>
    </xf>
    <xf numFmtId="0" fontId="0" fillId="0" borderId="0" xfId="0" applyNumberFormat="1" applyFill="1" applyBorder="1" applyAlignment="1" applyProtection="1">
      <protection locked="0"/>
    </xf>
    <xf numFmtId="0" fontId="0" fillId="0" borderId="0" xfId="0" applyBorder="1"/>
    <xf numFmtId="0" fontId="2" fillId="6" borderId="0" xfId="0" applyNumberFormat="1" applyFont="1" applyFill="1" applyBorder="1" applyAlignment="1" applyProtection="1">
      <protection locked="0"/>
    </xf>
    <xf numFmtId="0" fontId="0" fillId="6" borderId="0" xfId="0" applyFill="1" applyBorder="1"/>
    <xf numFmtId="0" fontId="0" fillId="6" borderId="0" xfId="0" applyNumberFormat="1" applyFont="1" applyFill="1" applyBorder="1" applyAlignment="1" applyProtection="1">
      <protection locked="0"/>
    </xf>
    <xf numFmtId="0" fontId="3" fillId="6" borderId="0" xfId="0" applyNumberFormat="1" applyFont="1" applyFill="1" applyBorder="1" applyAlignment="1" applyProtection="1">
      <alignment horizontal="center"/>
      <protection locked="0"/>
    </xf>
    <xf numFmtId="0" fontId="3" fillId="7" borderId="0" xfId="0" applyNumberFormat="1" applyFont="1" applyFill="1" applyBorder="1" applyAlignment="1" applyProtection="1">
      <alignment horizontal="center"/>
      <protection locked="0"/>
    </xf>
    <xf numFmtId="0" fontId="10" fillId="7" borderId="0" xfId="0" applyNumberFormat="1" applyFont="1" applyFill="1" applyBorder="1" applyAlignment="1" applyProtection="1">
      <alignment horizontal="center"/>
      <protection locked="0"/>
    </xf>
    <xf numFmtId="0" fontId="11" fillId="7" borderId="0" xfId="0" applyNumberFormat="1" applyFont="1" applyFill="1" applyBorder="1" applyAlignment="1" applyProtection="1">
      <protection locked="0"/>
    </xf>
    <xf numFmtId="0" fontId="2" fillId="0" borderId="35" xfId="0" applyNumberFormat="1" applyFont="1" applyFill="1" applyBorder="1" applyAlignment="1" applyProtection="1">
      <protection locked="0"/>
    </xf>
    <xf numFmtId="0" fontId="3" fillId="2" borderId="35" xfId="0" applyNumberFormat="1" applyFont="1" applyFill="1" applyBorder="1" applyAlignment="1" applyProtection="1">
      <alignment horizontal="center"/>
      <protection locked="0"/>
    </xf>
    <xf numFmtId="0" fontId="0" fillId="0" borderId="36" xfId="0" applyFill="1" applyBorder="1"/>
    <xf numFmtId="0" fontId="2" fillId="0" borderId="37" xfId="0" applyNumberFormat="1" applyFont="1" applyFill="1" applyBorder="1" applyAlignment="1" applyProtection="1">
      <protection locked="0"/>
    </xf>
    <xf numFmtId="0" fontId="2" fillId="8" borderId="18" xfId="0" applyNumberFormat="1" applyFont="1" applyFill="1" applyBorder="1" applyAlignment="1" applyProtection="1">
      <protection locked="0"/>
    </xf>
    <xf numFmtId="0" fontId="2" fillId="8" borderId="8" xfId="0" applyNumberFormat="1" applyFont="1" applyFill="1" applyBorder="1" applyAlignment="1" applyProtection="1">
      <protection locked="0"/>
    </xf>
    <xf numFmtId="0" fontId="2" fillId="9" borderId="18" xfId="0" applyNumberFormat="1" applyFont="1" applyFill="1" applyBorder="1" applyAlignment="1" applyProtection="1">
      <protection locked="0"/>
    </xf>
    <xf numFmtId="0" fontId="2" fillId="9" borderId="10" xfId="0" applyNumberFormat="1" applyFont="1" applyFill="1" applyBorder="1" applyAlignment="1" applyProtection="1">
      <protection locked="0"/>
    </xf>
    <xf numFmtId="0" fontId="2" fillId="9" borderId="8" xfId="0" applyNumberFormat="1" applyFont="1" applyFill="1" applyBorder="1" applyAlignment="1" applyProtection="1">
      <protection locked="0"/>
    </xf>
    <xf numFmtId="0" fontId="0" fillId="8" borderId="18" xfId="0" applyNumberFormat="1" applyFill="1" applyBorder="1" applyAlignment="1" applyProtection="1">
      <protection locked="0"/>
    </xf>
    <xf numFmtId="0" fontId="5" fillId="8" borderId="18" xfId="0" applyNumberFormat="1" applyFont="1" applyFill="1" applyBorder="1" applyAlignment="1" applyProtection="1">
      <protection locked="0"/>
    </xf>
    <xf numFmtId="0" fontId="16" fillId="0" borderId="1" xfId="1" applyFont="1" applyFill="1" applyBorder="1" applyAlignment="1">
      <alignment horizontal="left" wrapText="1"/>
    </xf>
    <xf numFmtId="0" fontId="16" fillId="0" borderId="0" xfId="1" applyFont="1" applyFill="1" applyBorder="1" applyAlignment="1">
      <alignment wrapText="1"/>
    </xf>
    <xf numFmtId="0" fontId="16" fillId="0" borderId="0" xfId="1" applyFont="1" applyFill="1" applyBorder="1" applyAlignment="1">
      <alignment horizontal="right" wrapText="1"/>
    </xf>
    <xf numFmtId="2" fontId="16" fillId="0" borderId="1" xfId="1" applyNumberFormat="1" applyFont="1" applyFill="1" applyBorder="1" applyAlignment="1">
      <alignment horizontal="right" wrapText="1"/>
    </xf>
    <xf numFmtId="0" fontId="16" fillId="0" borderId="42" xfId="1" applyFont="1" applyFill="1" applyBorder="1" applyAlignment="1">
      <alignment wrapText="1"/>
    </xf>
    <xf numFmtId="0" fontId="16" fillId="0" borderId="42" xfId="1" applyFont="1" applyFill="1" applyBorder="1" applyAlignment="1">
      <alignment horizontal="right" wrapText="1"/>
    </xf>
    <xf numFmtId="0" fontId="0" fillId="0" borderId="10" xfId="0" applyBorder="1"/>
    <xf numFmtId="0" fontId="28" fillId="0" borderId="10" xfId="0" applyFont="1" applyBorder="1" applyAlignment="1">
      <alignment horizontal="center"/>
    </xf>
    <xf numFmtId="0" fontId="0" fillId="0" borderId="10" xfId="0" applyBorder="1" applyAlignment="1">
      <alignment horizontal="center"/>
    </xf>
    <xf numFmtId="0" fontId="28" fillId="0" borderId="18" xfId="0" applyFont="1" applyBorder="1" applyAlignment="1">
      <alignment horizontal="center"/>
    </xf>
    <xf numFmtId="0" fontId="28" fillId="0" borderId="10" xfId="0" applyFont="1" applyFill="1" applyBorder="1" applyAlignment="1">
      <alignment horizontal="center"/>
    </xf>
    <xf numFmtId="0" fontId="28" fillId="0" borderId="43" xfId="0" applyFont="1" applyBorder="1" applyAlignment="1">
      <alignment horizontal="center"/>
    </xf>
    <xf numFmtId="0" fontId="28" fillId="0" borderId="43" xfId="0" applyFont="1" applyFill="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43" xfId="0" applyBorder="1" applyAlignment="1">
      <alignment horizontal="center"/>
    </xf>
    <xf numFmtId="0" fontId="0" fillId="0" borderId="22" xfId="0" applyBorder="1" applyAlignment="1">
      <alignment horizontal="center"/>
    </xf>
    <xf numFmtId="0" fontId="0" fillId="0" borderId="0" xfId="0" applyBorder="1" applyAlignment="1">
      <alignment horizontal="center"/>
    </xf>
    <xf numFmtId="0" fontId="0" fillId="0" borderId="10" xfId="0" applyBorder="1" applyAlignment="1">
      <alignment horizontal="left"/>
    </xf>
    <xf numFmtId="0" fontId="0" fillId="0" borderId="10" xfId="0" applyBorder="1" applyAlignment="1">
      <alignment horizontal="center"/>
    </xf>
    <xf numFmtId="0" fontId="0" fillId="0" borderId="10" xfId="0" applyBorder="1" applyAlignment="1">
      <alignment horizontal="center"/>
    </xf>
    <xf numFmtId="0" fontId="29" fillId="0" borderId="10" xfId="0" applyFont="1" applyBorder="1" applyAlignment="1">
      <alignment horizontal="center"/>
    </xf>
    <xf numFmtId="0" fontId="30" fillId="0" borderId="10" xfId="0" applyFont="1" applyBorder="1" applyAlignment="1">
      <alignment horizontal="center"/>
    </xf>
    <xf numFmtId="0" fontId="30" fillId="0" borderId="10" xfId="0" applyFont="1" applyBorder="1"/>
    <xf numFmtId="0" fontId="29" fillId="0" borderId="0" xfId="0" applyFont="1"/>
    <xf numFmtId="0" fontId="29" fillId="0" borderId="10" xfId="0" applyFont="1" applyBorder="1"/>
    <xf numFmtId="0" fontId="30" fillId="0" borderId="0" xfId="0" applyFont="1"/>
    <xf numFmtId="0" fontId="12" fillId="0" borderId="0" xfId="0" applyFont="1"/>
    <xf numFmtId="0" fontId="31" fillId="0" borderId="0" xfId="0" applyFont="1"/>
    <xf numFmtId="0" fontId="32" fillId="0" borderId="0" xfId="0" applyFont="1"/>
    <xf numFmtId="0" fontId="33" fillId="0" borderId="0" xfId="0" applyFont="1"/>
    <xf numFmtId="0" fontId="31" fillId="0" borderId="0" xfId="0" applyFont="1" applyAlignment="1">
      <alignment horizontal="left" indent="4"/>
    </xf>
    <xf numFmtId="0" fontId="13" fillId="0" borderId="0" xfId="0" applyFont="1"/>
    <xf numFmtId="0" fontId="0" fillId="0" borderId="10" xfId="0" applyBorder="1" applyAlignment="1">
      <alignment horizontal="center"/>
    </xf>
    <xf numFmtId="0" fontId="5" fillId="0" borderId="24" xfId="0" applyNumberFormat="1" applyFont="1" applyFill="1" applyBorder="1" applyAlignment="1" applyProtection="1">
      <protection locked="0"/>
    </xf>
    <xf numFmtId="0" fontId="2" fillId="0" borderId="23" xfId="0" applyNumberFormat="1" applyFont="1" applyFill="1" applyBorder="1" applyAlignment="1" applyProtection="1">
      <protection locked="0"/>
    </xf>
    <xf numFmtId="0" fontId="5" fillId="0" borderId="10" xfId="0" applyNumberFormat="1" applyFont="1" applyFill="1" applyBorder="1" applyAlignment="1" applyProtection="1">
      <protection locked="0"/>
    </xf>
    <xf numFmtId="0" fontId="5" fillId="9" borderId="10" xfId="0" applyNumberFormat="1" applyFont="1" applyFill="1" applyBorder="1" applyAlignment="1" applyProtection="1">
      <protection locked="0"/>
    </xf>
    <xf numFmtId="0" fontId="5" fillId="0" borderId="13" xfId="0" applyNumberFormat="1" applyFont="1" applyFill="1" applyBorder="1" applyAlignment="1" applyProtection="1">
      <protection locked="0"/>
    </xf>
    <xf numFmtId="0" fontId="23" fillId="0" borderId="32" xfId="0" applyFont="1" applyBorder="1" applyAlignment="1">
      <alignment horizontal="center"/>
    </xf>
    <xf numFmtId="0" fontId="24" fillId="0" borderId="0" xfId="0" applyFont="1" applyBorder="1" applyAlignment="1">
      <alignment horizontal="center" vertical="center" wrapText="1"/>
    </xf>
    <xf numFmtId="0" fontId="23" fillId="0" borderId="0" xfId="0" applyFont="1" applyBorder="1" applyAlignment="1">
      <alignment horizontal="center" vertical="center"/>
    </xf>
    <xf numFmtId="0" fontId="23" fillId="0" borderId="32" xfId="0" applyFont="1" applyBorder="1" applyAlignment="1">
      <alignment horizontal="center" vertical="center"/>
    </xf>
    <xf numFmtId="0" fontId="23" fillId="0" borderId="0" xfId="0" applyFont="1" applyBorder="1" applyAlignment="1">
      <alignment horizontal="center" wrapText="1"/>
    </xf>
    <xf numFmtId="0" fontId="23" fillId="0" borderId="0" xfId="0" applyFont="1" applyBorder="1" applyAlignment="1">
      <alignment horizontal="center"/>
    </xf>
    <xf numFmtId="0" fontId="23" fillId="0" borderId="7"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3" fillId="0" borderId="10" xfId="0" applyFont="1" applyBorder="1" applyAlignment="1">
      <alignment horizontal="left" vertical="center" wrapText="1"/>
    </xf>
    <xf numFmtId="0" fontId="23" fillId="0" borderId="14" xfId="0" applyFont="1" applyBorder="1" applyAlignment="1">
      <alignment horizontal="left"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35" xfId="0" applyFont="1" applyBorder="1" applyAlignment="1">
      <alignment horizontal="center" vertical="center"/>
    </xf>
    <xf numFmtId="0" fontId="23" fillId="0" borderId="11" xfId="0" applyFont="1" applyBorder="1" applyAlignment="1">
      <alignment horizontal="center" vertical="center"/>
    </xf>
    <xf numFmtId="0" fontId="23" fillId="0" borderId="9" xfId="0" applyFont="1" applyBorder="1" applyAlignment="1">
      <alignment horizontal="center" vertical="center"/>
    </xf>
    <xf numFmtId="0" fontId="23" fillId="0" borderId="13" xfId="0" applyFont="1" applyBorder="1" applyAlignment="1">
      <alignment horizontal="center" vertical="center"/>
    </xf>
    <xf numFmtId="0" fontId="23" fillId="0" borderId="10" xfId="0" applyFont="1" applyBorder="1" applyAlignment="1">
      <alignment horizontal="center" vertical="center"/>
    </xf>
    <xf numFmtId="0" fontId="19" fillId="0" borderId="13" xfId="0" applyFont="1" applyBorder="1" applyAlignment="1">
      <alignment horizontal="right" vertical="center"/>
    </xf>
    <xf numFmtId="0" fontId="19" fillId="0" borderId="10" xfId="0" applyFont="1" applyBorder="1" applyAlignment="1">
      <alignment horizontal="right" vertical="center"/>
    </xf>
    <xf numFmtId="0" fontId="19" fillId="0" borderId="15" xfId="0" applyFont="1" applyBorder="1" applyAlignment="1">
      <alignment horizontal="right" vertical="center"/>
    </xf>
    <xf numFmtId="0" fontId="19" fillId="0" borderId="8" xfId="0" applyFont="1" applyBorder="1" applyAlignment="1">
      <alignment horizontal="right" vertical="center"/>
    </xf>
    <xf numFmtId="0" fontId="15" fillId="0" borderId="0" xfId="0" applyFont="1" applyAlignment="1">
      <alignment horizontal="left" vertical="center" wrapText="1"/>
    </xf>
    <xf numFmtId="0" fontId="23" fillId="0" borderId="15" xfId="0" applyFont="1" applyBorder="1" applyAlignment="1">
      <alignment horizontal="center" vertical="center"/>
    </xf>
    <xf numFmtId="0" fontId="23" fillId="0" borderId="8" xfId="0" applyFont="1" applyBorder="1" applyAlignment="1">
      <alignment horizontal="center" vertical="center"/>
    </xf>
    <xf numFmtId="0" fontId="19" fillId="0" borderId="41" xfId="0" applyFont="1" applyBorder="1" applyAlignment="1">
      <alignment horizontal="right" vertical="center"/>
    </xf>
    <xf numFmtId="0" fontId="19" fillId="0" borderId="24" xfId="0" applyFont="1" applyBorder="1" applyAlignment="1">
      <alignment horizontal="right" vertical="center"/>
    </xf>
    <xf numFmtId="0" fontId="19" fillId="0" borderId="11" xfId="0" applyFont="1" applyBorder="1" applyAlignment="1">
      <alignment horizontal="right" vertical="center"/>
    </xf>
    <xf numFmtId="0" fontId="19" fillId="0" borderId="9" xfId="0" applyFont="1" applyBorder="1" applyAlignment="1">
      <alignment horizontal="right" vertical="center"/>
    </xf>
    <xf numFmtId="0" fontId="22" fillId="0" borderId="37" xfId="0" applyFont="1" applyBorder="1" applyAlignment="1">
      <alignment horizontal="center" vertical="center"/>
    </xf>
    <xf numFmtId="0" fontId="22" fillId="0" borderId="26" xfId="0" applyFont="1" applyBorder="1" applyAlignment="1">
      <alignment horizontal="center" vertical="center"/>
    </xf>
    <xf numFmtId="0" fontId="23" fillId="0" borderId="29" xfId="0" applyFont="1" applyBorder="1" applyAlignment="1">
      <alignment horizontal="left" vertical="top" wrapText="1"/>
    </xf>
    <xf numFmtId="0" fontId="23" fillId="0" borderId="0" xfId="0" applyFont="1" applyBorder="1" applyAlignment="1">
      <alignment horizontal="left" vertical="top" wrapText="1"/>
    </xf>
    <xf numFmtId="0" fontId="23" fillId="0" borderId="30" xfId="0" applyFont="1" applyBorder="1" applyAlignment="1">
      <alignment horizontal="left" vertical="top" wrapText="1"/>
    </xf>
    <xf numFmtId="0" fontId="25" fillId="0" borderId="0" xfId="0" applyFont="1" applyAlignment="1">
      <alignment horizontal="center" vertical="center"/>
    </xf>
    <xf numFmtId="0" fontId="26" fillId="0" borderId="0" xfId="0" applyFont="1" applyAlignment="1">
      <alignment horizontal="center" vertical="center"/>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3" fillId="0" borderId="0" xfId="0" applyFont="1" applyBorder="1" applyAlignment="1">
      <alignment horizontal="left" vertical="center" wrapText="1"/>
    </xf>
    <xf numFmtId="0" fontId="23" fillId="0" borderId="30" xfId="0" applyFont="1" applyBorder="1" applyAlignment="1">
      <alignment horizontal="left" vertical="center" wrapText="1"/>
    </xf>
    <xf numFmtId="0" fontId="23" fillId="0" borderId="32" xfId="0" applyFont="1" applyBorder="1" applyAlignment="1">
      <alignment horizontal="left" vertical="center" wrapText="1"/>
    </xf>
    <xf numFmtId="0" fontId="23" fillId="0" borderId="33" xfId="0" applyFont="1" applyBorder="1" applyAlignment="1">
      <alignment horizontal="left" vertical="center" wrapText="1"/>
    </xf>
    <xf numFmtId="0" fontId="27" fillId="0" borderId="0" xfId="0" applyFont="1" applyAlignment="1">
      <alignment horizontal="center" vertical="center"/>
    </xf>
    <xf numFmtId="0" fontId="8" fillId="5" borderId="13" xfId="0" applyNumberFormat="1" applyFont="1" applyFill="1" applyBorder="1" applyAlignment="1" applyProtection="1">
      <alignment horizontal="left"/>
      <protection locked="0"/>
    </xf>
    <xf numFmtId="0" fontId="8" fillId="5" borderId="14" xfId="0" applyNumberFormat="1" applyFont="1" applyFill="1" applyBorder="1" applyAlignment="1" applyProtection="1">
      <alignment horizontal="left"/>
      <protection locked="0"/>
    </xf>
    <xf numFmtId="0" fontId="1" fillId="0" borderId="13" xfId="0" applyNumberFormat="1" applyFont="1" applyFill="1" applyBorder="1" applyAlignment="1" applyProtection="1">
      <alignment horizontal="center"/>
      <protection locked="0"/>
    </xf>
    <xf numFmtId="0" fontId="1" fillId="0" borderId="10" xfId="0" applyNumberFormat="1" applyFont="1" applyFill="1" applyBorder="1" applyAlignment="1" applyProtection="1">
      <alignment horizontal="center"/>
      <protection locked="0"/>
    </xf>
    <xf numFmtId="0" fontId="1" fillId="0" borderId="14" xfId="0" applyNumberFormat="1" applyFont="1" applyFill="1" applyBorder="1" applyAlignment="1" applyProtection="1">
      <alignment horizontal="center"/>
      <protection locked="0"/>
    </xf>
    <xf numFmtId="0" fontId="8" fillId="5" borderId="15" xfId="0" applyNumberFormat="1" applyFont="1" applyFill="1" applyBorder="1" applyAlignment="1" applyProtection="1">
      <alignment horizontal="left"/>
      <protection locked="0"/>
    </xf>
    <xf numFmtId="0" fontId="8" fillId="5" borderId="16" xfId="0" applyNumberFormat="1" applyFont="1" applyFill="1" applyBorder="1" applyAlignment="1" applyProtection="1">
      <alignment horizontal="left"/>
      <protection locked="0"/>
    </xf>
    <xf numFmtId="0" fontId="1" fillId="0" borderId="15" xfId="0" applyNumberFormat="1" applyFont="1" applyFill="1" applyBorder="1" applyAlignment="1" applyProtection="1">
      <alignment horizontal="center"/>
      <protection locked="0"/>
    </xf>
    <xf numFmtId="0" fontId="1" fillId="0" borderId="8" xfId="0" applyNumberFormat="1" applyFont="1" applyFill="1" applyBorder="1" applyAlignment="1" applyProtection="1">
      <alignment horizontal="center"/>
      <protection locked="0"/>
    </xf>
    <xf numFmtId="0" fontId="1" fillId="0" borderId="16" xfId="0" applyNumberFormat="1" applyFont="1" applyFill="1" applyBorder="1" applyAlignment="1" applyProtection="1">
      <alignment horizontal="center"/>
      <protection locked="0"/>
    </xf>
    <xf numFmtId="0" fontId="4" fillId="0" borderId="0" xfId="0" applyNumberFormat="1" applyFont="1" applyFill="1" applyBorder="1" applyAlignment="1" applyProtection="1">
      <alignment horizontal="center"/>
      <protection locked="0"/>
    </xf>
    <xf numFmtId="0" fontId="7" fillId="0" borderId="0" xfId="0" applyNumberFormat="1" applyFont="1" applyFill="1" applyBorder="1" applyAlignment="1" applyProtection="1">
      <alignment horizontal="center"/>
      <protection locked="0"/>
    </xf>
    <xf numFmtId="0" fontId="8" fillId="5" borderId="11" xfId="0" applyNumberFormat="1" applyFont="1" applyFill="1" applyBorder="1" applyAlignment="1" applyProtection="1">
      <alignment horizontal="left"/>
      <protection locked="0"/>
    </xf>
    <xf numFmtId="0" fontId="8" fillId="5" borderId="12" xfId="0" applyNumberFormat="1" applyFont="1" applyFill="1" applyBorder="1" applyAlignment="1" applyProtection="1">
      <alignment horizontal="left"/>
      <protection locked="0"/>
    </xf>
    <xf numFmtId="0" fontId="1" fillId="0" borderId="11" xfId="0" applyNumberFormat="1" applyFont="1" applyFill="1" applyBorder="1" applyAlignment="1" applyProtection="1">
      <alignment horizontal="center"/>
      <protection locked="0"/>
    </xf>
    <xf numFmtId="0" fontId="1" fillId="0" borderId="9" xfId="0" applyNumberFormat="1" applyFont="1" applyFill="1" applyBorder="1" applyAlignment="1" applyProtection="1">
      <alignment horizontal="center"/>
      <protection locked="0"/>
    </xf>
    <xf numFmtId="0" fontId="1" fillId="0" borderId="12" xfId="0" applyNumberFormat="1" applyFont="1" applyFill="1" applyBorder="1" applyAlignment="1" applyProtection="1">
      <alignment horizontal="center"/>
      <protection locked="0"/>
    </xf>
    <xf numFmtId="0" fontId="2" fillId="0" borderId="10" xfId="0" applyFont="1" applyBorder="1" applyAlignment="1">
      <alignment horizontal="center"/>
    </xf>
    <xf numFmtId="0" fontId="0" fillId="0" borderId="10" xfId="0" applyBorder="1" applyAlignment="1">
      <alignment horizontal="center"/>
    </xf>
  </cellXfs>
  <cellStyles count="2">
    <cellStyle name="Normal" xfId="0" builtinId="0"/>
    <cellStyle name="Normal_MogulsDD"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161925</xdr:rowOff>
    </xdr:from>
    <xdr:to>
      <xdr:col>1</xdr:col>
      <xdr:colOff>304800</xdr:colOff>
      <xdr:row>6</xdr:row>
      <xdr:rowOff>19050</xdr:rowOff>
    </xdr:to>
    <xdr:pic>
      <xdr:nvPicPr>
        <xdr:cNvPr id="1025"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52400" y="161925"/>
          <a:ext cx="762000" cy="10001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57"/>
  <sheetViews>
    <sheetView topLeftCell="A28" zoomScale="150" zoomScaleNormal="150" workbookViewId="0">
      <selection activeCell="A28" sqref="A28:B28"/>
    </sheetView>
  </sheetViews>
  <sheetFormatPr defaultColWidth="11.42578125" defaultRowHeight="12.75"/>
  <cols>
    <col min="1" max="1" width="21.7109375" customWidth="1"/>
  </cols>
  <sheetData>
    <row r="1" spans="1:8" ht="26.25">
      <c r="A1" s="172" t="s">
        <v>21</v>
      </c>
      <c r="B1" s="172"/>
      <c r="C1" s="172"/>
      <c r="D1" s="172"/>
      <c r="E1" s="172"/>
      <c r="F1" s="172"/>
      <c r="G1" s="172"/>
      <c r="H1" s="172"/>
    </row>
    <row r="2" spans="1:8">
      <c r="A2" s="173" t="s">
        <v>22</v>
      </c>
      <c r="B2" s="173"/>
      <c r="C2" s="173"/>
      <c r="D2" s="173"/>
      <c r="E2" s="173"/>
      <c r="F2" s="173"/>
      <c r="G2" s="173"/>
      <c r="H2" s="173"/>
    </row>
    <row r="3" spans="1:8" ht="15.75" thickBot="1">
      <c r="A3" s="40"/>
      <c r="B3" s="40"/>
    </row>
    <row r="4" spans="1:8" ht="27.95" customHeight="1" thickBot="1">
      <c r="A4" s="61" t="s">
        <v>66</v>
      </c>
      <c r="B4" s="174" t="s">
        <v>67</v>
      </c>
      <c r="C4" s="174"/>
      <c r="D4" s="174"/>
      <c r="E4" s="174"/>
      <c r="F4" s="174"/>
      <c r="G4" s="174"/>
      <c r="H4" s="175"/>
    </row>
    <row r="5" spans="1:8">
      <c r="A5" s="176" t="s">
        <v>23</v>
      </c>
      <c r="B5" s="144" t="s">
        <v>63</v>
      </c>
      <c r="C5" s="144"/>
      <c r="D5" s="144"/>
      <c r="E5" s="144"/>
      <c r="F5" s="144"/>
      <c r="G5" s="144"/>
      <c r="H5" s="145"/>
    </row>
    <row r="6" spans="1:8">
      <c r="A6" s="177"/>
      <c r="B6" s="179" t="s">
        <v>71</v>
      </c>
      <c r="C6" s="179"/>
      <c r="D6" s="179"/>
      <c r="E6" s="179"/>
      <c r="F6" s="179"/>
      <c r="G6" s="179"/>
      <c r="H6" s="180"/>
    </row>
    <row r="7" spans="1:8">
      <c r="A7" s="177"/>
      <c r="B7" s="179" t="s">
        <v>72</v>
      </c>
      <c r="C7" s="179"/>
      <c r="D7" s="179"/>
      <c r="E7" s="179"/>
      <c r="F7" s="179"/>
      <c r="G7" s="179"/>
      <c r="H7" s="180"/>
    </row>
    <row r="8" spans="1:8">
      <c r="A8" s="177"/>
      <c r="B8" s="179" t="s">
        <v>73</v>
      </c>
      <c r="C8" s="179"/>
      <c r="D8" s="179"/>
      <c r="E8" s="179"/>
      <c r="F8" s="179"/>
      <c r="G8" s="179"/>
      <c r="H8" s="180"/>
    </row>
    <row r="9" spans="1:8" ht="13.5" thickBot="1">
      <c r="A9" s="178"/>
      <c r="B9" s="181" t="s">
        <v>74</v>
      </c>
      <c r="C9" s="181"/>
      <c r="D9" s="181"/>
      <c r="E9" s="181"/>
      <c r="F9" s="181"/>
      <c r="G9" s="181"/>
      <c r="H9" s="182"/>
    </row>
    <row r="10" spans="1:8" ht="24" customHeight="1">
      <c r="A10" s="176" t="s">
        <v>24</v>
      </c>
      <c r="B10" s="144" t="s">
        <v>79</v>
      </c>
      <c r="C10" s="144"/>
      <c r="D10" s="144"/>
      <c r="E10" s="144"/>
      <c r="F10" s="144"/>
      <c r="G10" s="144"/>
      <c r="H10" s="145"/>
    </row>
    <row r="11" spans="1:8" ht="14.1" customHeight="1">
      <c r="A11" s="177"/>
      <c r="B11" s="179" t="s">
        <v>80</v>
      </c>
      <c r="C11" s="179"/>
      <c r="D11" s="179"/>
      <c r="E11" s="179"/>
      <c r="F11" s="179"/>
      <c r="G11" s="179"/>
      <c r="H11" s="180"/>
    </row>
    <row r="12" spans="1:8" ht="24" customHeight="1">
      <c r="A12" s="177"/>
      <c r="B12" s="179" t="s">
        <v>81</v>
      </c>
      <c r="C12" s="179"/>
      <c r="D12" s="179"/>
      <c r="E12" s="179"/>
      <c r="F12" s="179"/>
      <c r="G12" s="179"/>
      <c r="H12" s="180"/>
    </row>
    <row r="13" spans="1:8" ht="24" customHeight="1" thickBot="1">
      <c r="A13" s="178"/>
      <c r="B13" s="181" t="s">
        <v>70</v>
      </c>
      <c r="C13" s="181"/>
      <c r="D13" s="181"/>
      <c r="E13" s="181"/>
      <c r="F13" s="181"/>
      <c r="G13" s="181"/>
      <c r="H13" s="182"/>
    </row>
    <row r="14" spans="1:8">
      <c r="A14" s="38"/>
      <c r="B14" s="38"/>
    </row>
    <row r="15" spans="1:8" ht="15.75" thickBot="1">
      <c r="A15" s="183" t="s">
        <v>64</v>
      </c>
      <c r="B15" s="183"/>
      <c r="C15" s="183"/>
      <c r="D15" s="183"/>
      <c r="E15" s="183"/>
      <c r="F15" s="183"/>
      <c r="G15" s="183"/>
      <c r="H15" s="183"/>
    </row>
    <row r="16" spans="1:8" ht="16.5" thickBot="1">
      <c r="A16" s="167" t="s">
        <v>21</v>
      </c>
      <c r="B16" s="168"/>
      <c r="C16" s="44" t="s">
        <v>82</v>
      </c>
      <c r="D16" s="44" t="s">
        <v>83</v>
      </c>
      <c r="E16" s="44" t="s">
        <v>84</v>
      </c>
      <c r="F16" s="44" t="s">
        <v>85</v>
      </c>
      <c r="G16" s="44" t="s">
        <v>86</v>
      </c>
      <c r="H16" s="45" t="s">
        <v>87</v>
      </c>
    </row>
    <row r="17" spans="1:8" ht="15">
      <c r="A17" s="165" t="s">
        <v>65</v>
      </c>
      <c r="B17" s="166"/>
      <c r="C17" s="46" t="s">
        <v>25</v>
      </c>
      <c r="D17" s="46" t="s">
        <v>26</v>
      </c>
      <c r="E17" s="46" t="s">
        <v>27</v>
      </c>
      <c r="F17" s="47"/>
      <c r="G17" s="47"/>
      <c r="H17" s="48"/>
    </row>
    <row r="18" spans="1:8" ht="15">
      <c r="A18" s="156" t="s">
        <v>28</v>
      </c>
      <c r="B18" s="157"/>
      <c r="C18" s="43">
        <v>1500</v>
      </c>
      <c r="D18" s="41">
        <v>450</v>
      </c>
      <c r="E18" s="41">
        <v>150</v>
      </c>
      <c r="F18" s="42"/>
      <c r="G18" s="42"/>
      <c r="H18" s="49"/>
    </row>
    <row r="19" spans="1:8">
      <c r="A19" s="156" t="s">
        <v>29</v>
      </c>
      <c r="B19" s="157"/>
      <c r="C19" s="41">
        <v>80</v>
      </c>
      <c r="D19" s="41">
        <v>60</v>
      </c>
      <c r="E19" s="41">
        <v>60</v>
      </c>
      <c r="F19" s="41">
        <v>30</v>
      </c>
      <c r="G19" s="41">
        <v>20</v>
      </c>
      <c r="H19" s="50" t="s">
        <v>30</v>
      </c>
    </row>
    <row r="20" spans="1:8">
      <c r="A20" s="156" t="s">
        <v>76</v>
      </c>
      <c r="B20" s="157"/>
      <c r="C20" s="41" t="s">
        <v>31</v>
      </c>
      <c r="D20" s="41" t="s">
        <v>31</v>
      </c>
      <c r="E20" s="41" t="s">
        <v>31</v>
      </c>
      <c r="F20" s="41" t="s">
        <v>78</v>
      </c>
      <c r="G20" s="41" t="s">
        <v>77</v>
      </c>
      <c r="H20" s="50" t="s">
        <v>32</v>
      </c>
    </row>
    <row r="21" spans="1:8" ht="15">
      <c r="A21" s="156" t="s">
        <v>33</v>
      </c>
      <c r="B21" s="157"/>
      <c r="C21" s="43">
        <v>1000</v>
      </c>
      <c r="D21" s="41">
        <v>500</v>
      </c>
      <c r="E21" s="41">
        <v>200</v>
      </c>
      <c r="F21" s="41">
        <v>100</v>
      </c>
      <c r="G21" s="42"/>
      <c r="H21" s="49"/>
    </row>
    <row r="22" spans="1:8">
      <c r="A22" s="156" t="s">
        <v>34</v>
      </c>
      <c r="B22" s="157"/>
      <c r="C22" s="41">
        <v>3</v>
      </c>
      <c r="D22" s="41">
        <v>3</v>
      </c>
      <c r="E22" s="41">
        <v>2</v>
      </c>
      <c r="F22" s="41">
        <v>2</v>
      </c>
      <c r="G22" s="41">
        <v>2</v>
      </c>
      <c r="H22" s="50">
        <v>1</v>
      </c>
    </row>
    <row r="23" spans="1:8">
      <c r="A23" s="163" t="s">
        <v>35</v>
      </c>
      <c r="B23" s="164"/>
      <c r="C23" s="41">
        <v>30</v>
      </c>
      <c r="D23" s="41">
        <v>25</v>
      </c>
      <c r="E23" s="41">
        <v>20</v>
      </c>
      <c r="F23" s="41">
        <v>15</v>
      </c>
      <c r="G23" s="41">
        <v>10</v>
      </c>
      <c r="H23" s="50">
        <v>5</v>
      </c>
    </row>
    <row r="24" spans="1:8" ht="13.5" thickBot="1">
      <c r="A24" s="158" t="s">
        <v>36</v>
      </c>
      <c r="B24" s="159"/>
      <c r="C24" s="51" t="s">
        <v>37</v>
      </c>
      <c r="D24" s="51" t="s">
        <v>37</v>
      </c>
      <c r="E24" s="51" t="s">
        <v>38</v>
      </c>
      <c r="F24" s="51" t="s">
        <v>38</v>
      </c>
      <c r="G24" s="51" t="s">
        <v>39</v>
      </c>
      <c r="H24" s="52" t="s">
        <v>40</v>
      </c>
    </row>
    <row r="25" spans="1:8" ht="15">
      <c r="A25" s="165" t="s">
        <v>41</v>
      </c>
      <c r="B25" s="166"/>
      <c r="C25" s="46" t="s">
        <v>42</v>
      </c>
      <c r="D25" s="47"/>
      <c r="E25" s="47"/>
      <c r="F25" s="47"/>
      <c r="G25" s="47"/>
      <c r="H25" s="53"/>
    </row>
    <row r="26" spans="1:8" ht="15">
      <c r="A26" s="156" t="s">
        <v>43</v>
      </c>
      <c r="B26" s="157"/>
      <c r="C26" s="41" t="s">
        <v>42</v>
      </c>
      <c r="D26" s="41" t="s">
        <v>42</v>
      </c>
      <c r="E26" s="41" t="s">
        <v>42</v>
      </c>
      <c r="F26" s="42"/>
      <c r="G26" s="42"/>
      <c r="H26" s="50"/>
    </row>
    <row r="27" spans="1:8" ht="15">
      <c r="A27" s="156" t="s">
        <v>44</v>
      </c>
      <c r="B27" s="157"/>
      <c r="C27" s="41" t="s">
        <v>42</v>
      </c>
      <c r="D27" s="41" t="s">
        <v>42</v>
      </c>
      <c r="E27" s="41" t="s">
        <v>42</v>
      </c>
      <c r="F27" s="41" t="s">
        <v>42</v>
      </c>
      <c r="G27" s="42"/>
      <c r="H27" s="50"/>
    </row>
    <row r="28" spans="1:8">
      <c r="A28" s="156" t="s">
        <v>45</v>
      </c>
      <c r="B28" s="157"/>
      <c r="C28" s="41" t="s">
        <v>42</v>
      </c>
      <c r="D28" s="41" t="s">
        <v>42</v>
      </c>
      <c r="E28" s="41" t="s">
        <v>42</v>
      </c>
      <c r="F28" s="41" t="s">
        <v>42</v>
      </c>
      <c r="G28" s="41" t="s">
        <v>42</v>
      </c>
      <c r="H28" s="50" t="s">
        <v>42</v>
      </c>
    </row>
    <row r="29" spans="1:8">
      <c r="A29" s="156" t="s">
        <v>46</v>
      </c>
      <c r="B29" s="157"/>
      <c r="C29" s="41" t="s">
        <v>42</v>
      </c>
      <c r="D29" s="41" t="s">
        <v>42</v>
      </c>
      <c r="E29" s="41" t="s">
        <v>42</v>
      </c>
      <c r="F29" s="41" t="s">
        <v>42</v>
      </c>
      <c r="G29" s="41" t="s">
        <v>42</v>
      </c>
      <c r="H29" s="50" t="s">
        <v>42</v>
      </c>
    </row>
    <row r="30" spans="1:8" ht="15">
      <c r="A30" s="156" t="s">
        <v>47</v>
      </c>
      <c r="B30" s="157"/>
      <c r="C30" s="42"/>
      <c r="D30" s="41" t="s">
        <v>42</v>
      </c>
      <c r="E30" s="41" t="s">
        <v>42</v>
      </c>
      <c r="F30" s="41" t="s">
        <v>42</v>
      </c>
      <c r="G30" s="41" t="s">
        <v>42</v>
      </c>
      <c r="H30" s="50" t="s">
        <v>42</v>
      </c>
    </row>
    <row r="31" spans="1:8" ht="15">
      <c r="A31" s="156" t="s">
        <v>48</v>
      </c>
      <c r="B31" s="157"/>
      <c r="C31" s="42"/>
      <c r="D31" s="42"/>
      <c r="E31" s="41" t="s">
        <v>42</v>
      </c>
      <c r="F31" s="41" t="s">
        <v>42</v>
      </c>
      <c r="G31" s="41" t="s">
        <v>42</v>
      </c>
      <c r="H31" s="50" t="s">
        <v>42</v>
      </c>
    </row>
    <row r="32" spans="1:8" ht="15.75" thickBot="1">
      <c r="A32" s="158" t="s">
        <v>49</v>
      </c>
      <c r="B32" s="159"/>
      <c r="C32" s="54"/>
      <c r="D32" s="54"/>
      <c r="E32" s="54"/>
      <c r="F32" s="54"/>
      <c r="G32" s="51" t="s">
        <v>42</v>
      </c>
      <c r="H32" s="52" t="s">
        <v>42</v>
      </c>
    </row>
    <row r="33" spans="1:8">
      <c r="A33" s="39" t="s">
        <v>50</v>
      </c>
      <c r="B33" s="38"/>
    </row>
    <row r="34" spans="1:8">
      <c r="A34" s="39"/>
      <c r="B34" s="38"/>
    </row>
    <row r="35" spans="1:8">
      <c r="A35" s="160" t="s">
        <v>69</v>
      </c>
      <c r="B35" s="160"/>
      <c r="C35" s="160"/>
      <c r="D35" s="160"/>
      <c r="E35" s="160"/>
      <c r="F35" s="160"/>
      <c r="G35" s="160"/>
      <c r="H35" s="160"/>
    </row>
    <row r="36" spans="1:8">
      <c r="A36" s="160"/>
      <c r="B36" s="160"/>
      <c r="C36" s="160"/>
      <c r="D36" s="160"/>
      <c r="E36" s="160"/>
      <c r="F36" s="160"/>
      <c r="G36" s="160"/>
      <c r="H36" s="160"/>
    </row>
    <row r="37" spans="1:8" ht="13.5" thickBot="1">
      <c r="A37" s="38"/>
      <c r="B37" s="38"/>
    </row>
    <row r="38" spans="1:8" ht="16.5" thickBot="1">
      <c r="A38" s="149" t="s">
        <v>51</v>
      </c>
      <c r="B38" s="150"/>
      <c r="C38" s="151"/>
      <c r="D38" s="44" t="s">
        <v>52</v>
      </c>
      <c r="E38" s="44" t="s">
        <v>53</v>
      </c>
      <c r="F38" s="44" t="s">
        <v>54</v>
      </c>
      <c r="G38" s="44" t="s">
        <v>55</v>
      </c>
      <c r="H38" s="45" t="s">
        <v>56</v>
      </c>
    </row>
    <row r="39" spans="1:8">
      <c r="A39" s="152" t="s">
        <v>57</v>
      </c>
      <c r="B39" s="153"/>
      <c r="C39" s="153"/>
      <c r="D39" s="55">
        <v>1000</v>
      </c>
      <c r="E39" s="55">
        <v>942.3</v>
      </c>
      <c r="F39" s="55">
        <v>900</v>
      </c>
      <c r="G39" s="55">
        <v>868.1</v>
      </c>
      <c r="H39" s="56">
        <v>842.41</v>
      </c>
    </row>
    <row r="40" spans="1:8">
      <c r="A40" s="154" t="s">
        <v>58</v>
      </c>
      <c r="B40" s="155"/>
      <c r="C40" s="155"/>
      <c r="D40" s="57">
        <v>850</v>
      </c>
      <c r="E40" s="57">
        <v>800.96</v>
      </c>
      <c r="F40" s="57">
        <v>765</v>
      </c>
      <c r="G40" s="57">
        <v>737.89</v>
      </c>
      <c r="H40" s="58">
        <v>716.04</v>
      </c>
    </row>
    <row r="41" spans="1:8">
      <c r="A41" s="154" t="s">
        <v>59</v>
      </c>
      <c r="B41" s="155"/>
      <c r="C41" s="155"/>
      <c r="D41" s="57">
        <v>500</v>
      </c>
      <c r="E41" s="57">
        <v>471.15</v>
      </c>
      <c r="F41" s="57">
        <v>450</v>
      </c>
      <c r="G41" s="57">
        <v>434.05</v>
      </c>
      <c r="H41" s="58">
        <v>412.2</v>
      </c>
    </row>
    <row r="42" spans="1:8">
      <c r="A42" s="154" t="s">
        <v>58</v>
      </c>
      <c r="B42" s="155"/>
      <c r="C42" s="155"/>
      <c r="D42" s="57">
        <v>850</v>
      </c>
      <c r="E42" s="57">
        <v>800.96</v>
      </c>
      <c r="F42" s="57">
        <v>765</v>
      </c>
      <c r="G42" s="57">
        <v>737.89</v>
      </c>
      <c r="H42" s="58">
        <v>716.04</v>
      </c>
    </row>
    <row r="43" spans="1:8">
      <c r="A43" s="154" t="s">
        <v>60</v>
      </c>
      <c r="B43" s="155"/>
      <c r="C43" s="155"/>
      <c r="D43" s="57">
        <v>400</v>
      </c>
      <c r="E43" s="57">
        <v>376.92</v>
      </c>
      <c r="F43" s="57">
        <v>360</v>
      </c>
      <c r="G43" s="57">
        <v>347.22</v>
      </c>
      <c r="H43" s="58">
        <v>336.98</v>
      </c>
    </row>
    <row r="44" spans="1:8">
      <c r="A44" s="154" t="s">
        <v>61</v>
      </c>
      <c r="B44" s="155"/>
      <c r="C44" s="155"/>
      <c r="D44" s="57">
        <v>200</v>
      </c>
      <c r="E44" s="57">
        <v>188.46</v>
      </c>
      <c r="F44" s="57">
        <v>180</v>
      </c>
      <c r="G44" s="57">
        <v>173.61</v>
      </c>
      <c r="H44" s="58">
        <v>168.48</v>
      </c>
    </row>
    <row r="45" spans="1:8" ht="13.5" thickBot="1">
      <c r="A45" s="161" t="s">
        <v>62</v>
      </c>
      <c r="B45" s="162"/>
      <c r="C45" s="162"/>
      <c r="D45" s="59">
        <v>100</v>
      </c>
      <c r="E45" s="59">
        <v>94.23</v>
      </c>
      <c r="F45" s="59">
        <v>90</v>
      </c>
      <c r="G45" s="59">
        <v>86.81</v>
      </c>
      <c r="H45" s="60">
        <v>84.24</v>
      </c>
    </row>
    <row r="46" spans="1:8" ht="13.5" thickBot="1"/>
    <row r="47" spans="1:8" ht="12" customHeight="1">
      <c r="A47" s="143" t="s">
        <v>75</v>
      </c>
      <c r="B47" s="144"/>
      <c r="C47" s="144"/>
      <c r="D47" s="144"/>
      <c r="E47" s="144"/>
      <c r="F47" s="144"/>
      <c r="G47" s="144"/>
      <c r="H47" s="145"/>
    </row>
    <row r="48" spans="1:8" ht="12" customHeight="1">
      <c r="A48" s="146" t="s">
        <v>68</v>
      </c>
      <c r="B48" s="147"/>
      <c r="C48" s="147"/>
      <c r="D48" s="147"/>
      <c r="E48" s="147"/>
      <c r="F48" s="147"/>
      <c r="G48" s="147"/>
      <c r="H48" s="148"/>
    </row>
    <row r="49" spans="1:8">
      <c r="A49" s="146"/>
      <c r="B49" s="147"/>
      <c r="C49" s="147"/>
      <c r="D49" s="147"/>
      <c r="E49" s="147"/>
      <c r="F49" s="147"/>
      <c r="G49" s="147"/>
      <c r="H49" s="148"/>
    </row>
    <row r="50" spans="1:8" ht="12" customHeight="1">
      <c r="A50" s="169" t="s">
        <v>88</v>
      </c>
      <c r="B50" s="170"/>
      <c r="C50" s="170"/>
      <c r="D50" s="170"/>
      <c r="E50" s="170"/>
      <c r="F50" s="170"/>
      <c r="G50" s="170"/>
      <c r="H50" s="171"/>
    </row>
    <row r="51" spans="1:8">
      <c r="A51" s="169"/>
      <c r="B51" s="170"/>
      <c r="C51" s="170"/>
      <c r="D51" s="170"/>
      <c r="E51" s="170"/>
      <c r="F51" s="170"/>
      <c r="G51" s="170"/>
      <c r="H51" s="171"/>
    </row>
    <row r="52" spans="1:8" ht="14.1" customHeight="1">
      <c r="A52" s="62"/>
      <c r="B52" s="141"/>
      <c r="C52" s="141"/>
      <c r="D52" s="138" t="s">
        <v>7</v>
      </c>
      <c r="E52" s="138"/>
      <c r="F52" s="74" t="s">
        <v>94</v>
      </c>
      <c r="G52" s="63"/>
      <c r="H52" s="64"/>
    </row>
    <row r="53" spans="1:8">
      <c r="A53" s="65"/>
      <c r="B53" s="142"/>
      <c r="C53" s="142"/>
      <c r="D53" s="139" t="s">
        <v>89</v>
      </c>
      <c r="E53" s="139"/>
      <c r="F53" s="72" t="s">
        <v>95</v>
      </c>
      <c r="G53" s="66"/>
      <c r="H53" s="67"/>
    </row>
    <row r="54" spans="1:8">
      <c r="A54" s="65"/>
      <c r="B54" s="142"/>
      <c r="C54" s="142"/>
      <c r="D54" s="139" t="s">
        <v>90</v>
      </c>
      <c r="E54" s="139"/>
      <c r="F54" s="72" t="s">
        <v>96</v>
      </c>
      <c r="G54" s="66"/>
      <c r="H54" s="67"/>
    </row>
    <row r="55" spans="1:8">
      <c r="A55" s="65"/>
      <c r="B55" s="142"/>
      <c r="C55" s="142"/>
      <c r="D55" s="139" t="s">
        <v>91</v>
      </c>
      <c r="E55" s="139"/>
      <c r="F55" s="71" t="s">
        <v>97</v>
      </c>
      <c r="G55" s="66"/>
      <c r="H55" s="67"/>
    </row>
    <row r="56" spans="1:8">
      <c r="A56" s="65"/>
      <c r="B56" s="142"/>
      <c r="C56" s="142"/>
      <c r="D56" s="139" t="s">
        <v>92</v>
      </c>
      <c r="E56" s="139"/>
      <c r="F56" s="71" t="s">
        <v>98</v>
      </c>
      <c r="G56" s="66"/>
      <c r="H56" s="67"/>
    </row>
    <row r="57" spans="1:8" ht="12" customHeight="1" thickBot="1">
      <c r="A57" s="68"/>
      <c r="B57" s="137"/>
      <c r="C57" s="137"/>
      <c r="D57" s="140" t="s">
        <v>93</v>
      </c>
      <c r="E57" s="140"/>
      <c r="F57" s="73" t="s">
        <v>99</v>
      </c>
      <c r="G57" s="69"/>
      <c r="H57" s="70"/>
    </row>
  </sheetData>
  <mergeCells count="56">
    <mergeCell ref="A50:H51"/>
    <mergeCell ref="A1:H1"/>
    <mergeCell ref="A2:H2"/>
    <mergeCell ref="B4:H4"/>
    <mergeCell ref="A5:A9"/>
    <mergeCell ref="B5:H5"/>
    <mergeCell ref="B6:H6"/>
    <mergeCell ref="B7:H7"/>
    <mergeCell ref="B8:H8"/>
    <mergeCell ref="B9:H9"/>
    <mergeCell ref="A10:A13"/>
    <mergeCell ref="B10:H10"/>
    <mergeCell ref="B11:H11"/>
    <mergeCell ref="B12:H12"/>
    <mergeCell ref="B13:H13"/>
    <mergeCell ref="A15:H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5:H36"/>
    <mergeCell ref="A44:C44"/>
    <mergeCell ref="A45:C45"/>
    <mergeCell ref="A47:H47"/>
    <mergeCell ref="A48:H49"/>
    <mergeCell ref="A38:C38"/>
    <mergeCell ref="A39:C39"/>
    <mergeCell ref="A40:C40"/>
    <mergeCell ref="A41:C41"/>
    <mergeCell ref="A42:C42"/>
    <mergeCell ref="A43:C43"/>
    <mergeCell ref="B57:C57"/>
    <mergeCell ref="D52:E52"/>
    <mergeCell ref="D53:E53"/>
    <mergeCell ref="D54:E54"/>
    <mergeCell ref="D55:E55"/>
    <mergeCell ref="D56:E56"/>
    <mergeCell ref="D57:E57"/>
    <mergeCell ref="B52:C52"/>
    <mergeCell ref="B53:C53"/>
    <mergeCell ref="B54:C54"/>
    <mergeCell ref="B55:C55"/>
    <mergeCell ref="B56:C56"/>
  </mergeCells>
  <phoneticPr fontId="6" type="noConversion"/>
  <pageMargins left="0.75" right="0.75" top="1" bottom="1" header="0.5" footer="0.5"/>
  <pageSetup paperSize="9"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dimension ref="A1:C33"/>
  <sheetViews>
    <sheetView workbookViewId="0">
      <selection activeCell="E9" sqref="E9"/>
    </sheetView>
  </sheetViews>
  <sheetFormatPr defaultRowHeight="12.75"/>
  <cols>
    <col min="1" max="1" width="14.5703125" customWidth="1"/>
    <col min="2" max="2" width="16" customWidth="1"/>
    <col min="3" max="3" width="15.42578125" customWidth="1"/>
  </cols>
  <sheetData>
    <row r="1" spans="1:3" ht="15">
      <c r="A1" s="75" t="s">
        <v>101</v>
      </c>
      <c r="B1" s="75" t="s">
        <v>102</v>
      </c>
      <c r="C1" s="75" t="s">
        <v>103</v>
      </c>
    </row>
    <row r="2" spans="1:3" ht="15">
      <c r="A2" s="76" t="s">
        <v>143</v>
      </c>
      <c r="B2" s="76" t="s">
        <v>104</v>
      </c>
      <c r="C2" s="77">
        <v>0</v>
      </c>
    </row>
    <row r="3" spans="1:3" ht="15">
      <c r="A3" s="76" t="s">
        <v>142</v>
      </c>
      <c r="B3" s="98">
        <v>180</v>
      </c>
      <c r="C3" s="77">
        <v>0.81</v>
      </c>
    </row>
    <row r="4" spans="1:3" ht="15">
      <c r="A4" s="76" t="s">
        <v>141</v>
      </c>
      <c r="B4" s="98">
        <v>360</v>
      </c>
      <c r="C4" s="77">
        <v>1.05</v>
      </c>
    </row>
    <row r="5" spans="1:3" ht="15">
      <c r="A5" s="76" t="s">
        <v>105</v>
      </c>
      <c r="B5" s="98" t="s">
        <v>148</v>
      </c>
      <c r="C5" s="77">
        <v>1.08</v>
      </c>
    </row>
    <row r="6" spans="1:3" ht="15">
      <c r="A6" s="99" t="s">
        <v>149</v>
      </c>
      <c r="B6" t="s">
        <v>150</v>
      </c>
      <c r="C6" s="100">
        <v>1.1299999999999999</v>
      </c>
    </row>
    <row r="7" spans="1:3" ht="15">
      <c r="A7" s="76" t="s">
        <v>106</v>
      </c>
      <c r="B7" s="76" t="s">
        <v>151</v>
      </c>
      <c r="C7" s="77">
        <v>1.05</v>
      </c>
    </row>
    <row r="8" spans="1:3" ht="15">
      <c r="A8" s="76" t="s">
        <v>107</v>
      </c>
      <c r="B8" s="76" t="s">
        <v>152</v>
      </c>
      <c r="C8" s="77">
        <v>1.08</v>
      </c>
    </row>
    <row r="9" spans="1:3" ht="15">
      <c r="A9" s="76" t="s">
        <v>144</v>
      </c>
      <c r="B9" s="76" t="s">
        <v>108</v>
      </c>
      <c r="C9" s="77">
        <v>1.28</v>
      </c>
    </row>
    <row r="10" spans="1:3" ht="15">
      <c r="A10" s="76" t="s">
        <v>109</v>
      </c>
      <c r="B10" s="76" t="s">
        <v>153</v>
      </c>
      <c r="C10" s="77">
        <v>1.24</v>
      </c>
    </row>
    <row r="11" spans="1:3" ht="15">
      <c r="A11" s="76" t="s">
        <v>110</v>
      </c>
      <c r="B11" s="76" t="s">
        <v>111</v>
      </c>
      <c r="C11" s="77">
        <v>1.32</v>
      </c>
    </row>
    <row r="12" spans="1:3" ht="15">
      <c r="A12" s="76" t="s">
        <v>112</v>
      </c>
      <c r="B12" s="76" t="s">
        <v>113</v>
      </c>
      <c r="C12" s="77">
        <v>1.24</v>
      </c>
    </row>
    <row r="13" spans="1:3" ht="15">
      <c r="A13" s="76" t="s">
        <v>114</v>
      </c>
      <c r="B13" s="76" t="s">
        <v>115</v>
      </c>
      <c r="C13" s="77">
        <v>1.24</v>
      </c>
    </row>
    <row r="14" spans="1:3" ht="15">
      <c r="A14" s="76" t="s">
        <v>116</v>
      </c>
      <c r="B14" s="76" t="s">
        <v>117</v>
      </c>
      <c r="C14" s="77">
        <v>1.05</v>
      </c>
    </row>
    <row r="15" spans="1:3" ht="15">
      <c r="A15" s="76" t="s">
        <v>118</v>
      </c>
      <c r="B15" s="76" t="s">
        <v>154</v>
      </c>
      <c r="C15" s="77">
        <v>1.05</v>
      </c>
    </row>
    <row r="16" spans="1:3" ht="15">
      <c r="A16" s="76" t="s">
        <v>119</v>
      </c>
      <c r="B16" s="76" t="s">
        <v>120</v>
      </c>
      <c r="C16" s="77">
        <v>1.05</v>
      </c>
    </row>
    <row r="17" spans="1:3" ht="15">
      <c r="A17" s="76" t="s">
        <v>121</v>
      </c>
      <c r="B17" s="76" t="s">
        <v>155</v>
      </c>
      <c r="C17" s="77">
        <v>1.05</v>
      </c>
    </row>
    <row r="18" spans="1:3" ht="15">
      <c r="A18" s="76" t="s">
        <v>123</v>
      </c>
      <c r="B18" s="76" t="s">
        <v>124</v>
      </c>
      <c r="C18" s="101">
        <v>1.1000000000000001</v>
      </c>
    </row>
    <row r="19" spans="1:3" ht="15">
      <c r="A19" s="76" t="s">
        <v>126</v>
      </c>
      <c r="B19" s="76" t="s">
        <v>127</v>
      </c>
      <c r="C19" s="77">
        <v>1.0900000000000001</v>
      </c>
    </row>
    <row r="20" spans="1:3" ht="15">
      <c r="A20" s="76" t="s">
        <v>128</v>
      </c>
      <c r="B20" s="76" t="s">
        <v>129</v>
      </c>
      <c r="C20" s="77">
        <v>1.0900000000000001</v>
      </c>
    </row>
    <row r="21" spans="1:3" ht="15">
      <c r="A21" s="102" t="s">
        <v>156</v>
      </c>
      <c r="B21" s="102" t="s">
        <v>157</v>
      </c>
      <c r="C21" s="103">
        <v>1.17</v>
      </c>
    </row>
    <row r="22" spans="1:3" ht="15">
      <c r="A22" s="102" t="s">
        <v>158</v>
      </c>
      <c r="B22" s="102" t="s">
        <v>159</v>
      </c>
      <c r="C22" s="103">
        <v>1.19</v>
      </c>
    </row>
    <row r="23" spans="1:3" ht="15">
      <c r="A23" s="76" t="s">
        <v>133</v>
      </c>
      <c r="B23" s="76" t="s">
        <v>160</v>
      </c>
      <c r="C23" s="101">
        <v>0.5</v>
      </c>
    </row>
    <row r="24" spans="1:3" ht="15">
      <c r="A24" s="76" t="s">
        <v>130</v>
      </c>
      <c r="B24" s="76" t="s">
        <v>131</v>
      </c>
      <c r="C24" s="77">
        <v>0.61</v>
      </c>
    </row>
    <row r="25" spans="1:3" ht="15">
      <c r="A25" s="76" t="s">
        <v>132</v>
      </c>
      <c r="B25" s="76" t="s">
        <v>161</v>
      </c>
      <c r="C25" s="77">
        <v>0.61</v>
      </c>
    </row>
    <row r="26" spans="1:3" ht="15">
      <c r="A26" s="76" t="s">
        <v>134</v>
      </c>
      <c r="B26" s="76" t="s">
        <v>162</v>
      </c>
      <c r="C26" s="77">
        <v>0.56999999999999995</v>
      </c>
    </row>
    <row r="27" spans="1:3" ht="15">
      <c r="A27" s="76" t="s">
        <v>135</v>
      </c>
      <c r="B27" s="76" t="s">
        <v>163</v>
      </c>
      <c r="C27" s="77">
        <v>0.79</v>
      </c>
    </row>
    <row r="28" spans="1:3" ht="15">
      <c r="A28" s="76" t="s">
        <v>136</v>
      </c>
      <c r="B28" s="76" t="s">
        <v>164</v>
      </c>
      <c r="C28" s="77">
        <v>0.75</v>
      </c>
    </row>
    <row r="29" spans="1:3" ht="15">
      <c r="A29" s="76" t="s">
        <v>137</v>
      </c>
      <c r="B29" s="76" t="s">
        <v>165</v>
      </c>
      <c r="C29" s="77">
        <v>0.96</v>
      </c>
    </row>
    <row r="30" spans="1:3" ht="15">
      <c r="A30" s="76" t="s">
        <v>42</v>
      </c>
      <c r="B30" s="76" t="s">
        <v>138</v>
      </c>
      <c r="C30" s="77">
        <v>0.61</v>
      </c>
    </row>
    <row r="31" spans="1:3" ht="15">
      <c r="A31" s="76" t="s">
        <v>125</v>
      </c>
      <c r="B31" s="76" t="s">
        <v>166</v>
      </c>
      <c r="C31" s="77">
        <v>0.62</v>
      </c>
    </row>
    <row r="32" spans="1:3" ht="15">
      <c r="A32" s="76" t="s">
        <v>122</v>
      </c>
      <c r="B32" s="76" t="s">
        <v>167</v>
      </c>
      <c r="C32" s="77">
        <v>0.62</v>
      </c>
    </row>
    <row r="33" spans="1:3" ht="15">
      <c r="A33" s="102" t="s">
        <v>168</v>
      </c>
      <c r="B33" s="102" t="s">
        <v>169</v>
      </c>
      <c r="C33" s="103">
        <v>0.61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M94"/>
  <sheetViews>
    <sheetView tabSelected="1" topLeftCell="B1" zoomScale="75" zoomScaleNormal="75" workbookViewId="0">
      <selection activeCell="C5" sqref="C5:F9"/>
    </sheetView>
  </sheetViews>
  <sheetFormatPr defaultColWidth="11.42578125" defaultRowHeight="12.75"/>
  <cols>
    <col min="2" max="2" width="8.140625" customWidth="1"/>
    <col min="3" max="3" width="7.42578125" customWidth="1"/>
    <col min="4" max="4" width="22" customWidth="1"/>
    <col min="5" max="5" width="18.42578125" customWidth="1"/>
    <col min="6" max="6" width="11.140625" customWidth="1"/>
    <col min="8" max="8" width="10.85546875" customWidth="1"/>
  </cols>
  <sheetData>
    <row r="1" spans="1:39" ht="26.25">
      <c r="A1" s="194" t="s">
        <v>9</v>
      </c>
      <c r="B1" s="194"/>
      <c r="C1" s="194"/>
      <c r="D1" s="194"/>
      <c r="E1" s="194"/>
      <c r="F1" s="194"/>
      <c r="G1" s="194"/>
      <c r="H1" s="194"/>
      <c r="I1" s="194"/>
      <c r="J1" s="1"/>
      <c r="K1" s="1"/>
      <c r="L1" s="1"/>
      <c r="M1" s="1"/>
      <c r="N1" s="1"/>
      <c r="O1" s="1"/>
      <c r="P1" s="1"/>
      <c r="Q1" s="1"/>
      <c r="R1" s="1"/>
      <c r="S1" s="1"/>
      <c r="T1" s="1"/>
      <c r="U1" s="1"/>
      <c r="V1" s="1"/>
      <c r="W1" s="1"/>
      <c r="X1" s="1"/>
      <c r="Y1" s="1"/>
      <c r="Z1" s="1"/>
      <c r="AA1" s="1"/>
      <c r="AB1" s="1"/>
      <c r="AC1" s="1"/>
      <c r="AD1" s="1"/>
      <c r="AE1" s="1"/>
      <c r="AF1" s="1"/>
      <c r="AG1" s="1"/>
      <c r="AH1" s="1"/>
      <c r="AI1" s="1"/>
      <c r="AJ1" s="1"/>
    </row>
    <row r="2" spans="1:39" ht="18">
      <c r="A2" s="195" t="s">
        <v>19</v>
      </c>
      <c r="B2" s="195"/>
      <c r="C2" s="195"/>
      <c r="D2" s="195"/>
      <c r="E2" s="195"/>
      <c r="F2" s="195"/>
      <c r="G2" s="195"/>
      <c r="H2" s="195"/>
      <c r="I2" s="195"/>
      <c r="J2" s="1"/>
      <c r="K2" s="1"/>
      <c r="L2" s="1"/>
      <c r="M2" s="1"/>
      <c r="N2" s="1"/>
      <c r="O2" s="1"/>
      <c r="P2" s="1"/>
      <c r="Q2" s="1"/>
      <c r="R2" s="1"/>
      <c r="S2" s="1"/>
      <c r="T2" s="1"/>
      <c r="U2" s="1"/>
      <c r="V2" s="1"/>
      <c r="W2" s="1"/>
      <c r="X2" s="1"/>
      <c r="Y2" s="1"/>
      <c r="Z2" s="1"/>
      <c r="AA2" s="1"/>
      <c r="AB2" s="1"/>
      <c r="AC2" s="1"/>
      <c r="AD2" s="1"/>
      <c r="AE2" s="1"/>
      <c r="AF2" s="1"/>
      <c r="AG2" s="1"/>
      <c r="AH2" s="1"/>
      <c r="AI2" s="1"/>
      <c r="AJ2" s="1"/>
    </row>
    <row r="3" spans="1:39">
      <c r="A3" s="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9" ht="13.5" thickBot="1">
      <c r="A4" s="7"/>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9">
      <c r="A5" s="196" t="s">
        <v>10</v>
      </c>
      <c r="B5" s="197"/>
      <c r="C5" s="198" t="s">
        <v>276</v>
      </c>
      <c r="D5" s="199"/>
      <c r="E5" s="199"/>
      <c r="F5" s="200"/>
      <c r="G5" s="1"/>
      <c r="H5" s="1"/>
      <c r="I5" s="78" t="s">
        <v>147</v>
      </c>
      <c r="J5" s="1">
        <v>18.5</v>
      </c>
      <c r="K5" s="1"/>
      <c r="L5" s="1"/>
      <c r="M5" s="1"/>
      <c r="N5" s="1"/>
      <c r="O5" s="1"/>
      <c r="P5" s="1"/>
      <c r="Q5" s="1"/>
      <c r="R5" s="1"/>
      <c r="S5" s="1"/>
      <c r="T5" s="1"/>
      <c r="U5" s="1"/>
      <c r="V5" s="1"/>
      <c r="W5" s="1"/>
      <c r="X5" s="1"/>
      <c r="Y5" s="1"/>
      <c r="Z5" s="1"/>
      <c r="AA5" s="1"/>
      <c r="AB5" s="1"/>
      <c r="AC5" s="1"/>
      <c r="AD5" s="1"/>
      <c r="AE5" s="1"/>
      <c r="AF5" s="1"/>
      <c r="AG5" s="1"/>
      <c r="AH5" s="1"/>
      <c r="AI5" s="1"/>
      <c r="AJ5" s="1"/>
    </row>
    <row r="6" spans="1:39">
      <c r="A6" s="184" t="s">
        <v>11</v>
      </c>
      <c r="B6" s="185"/>
      <c r="C6" s="186" t="s">
        <v>277</v>
      </c>
      <c r="D6" s="187"/>
      <c r="E6" s="187"/>
      <c r="F6" s="188"/>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9">
      <c r="A7" s="184" t="s">
        <v>12</v>
      </c>
      <c r="B7" s="185"/>
      <c r="C7" s="186" t="s">
        <v>278</v>
      </c>
      <c r="D7" s="187"/>
      <c r="E7" s="187"/>
      <c r="F7" s="188"/>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9">
      <c r="A8" s="184" t="s">
        <v>13</v>
      </c>
      <c r="B8" s="185"/>
      <c r="C8" s="186" t="s">
        <v>279</v>
      </c>
      <c r="D8" s="187"/>
      <c r="E8" s="187"/>
      <c r="F8" s="18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9" ht="13.5" thickBot="1">
      <c r="A9" s="189" t="s">
        <v>14</v>
      </c>
      <c r="B9" s="190"/>
      <c r="C9" s="191" t="s">
        <v>280</v>
      </c>
      <c r="D9" s="192"/>
      <c r="E9" s="192"/>
      <c r="F9" s="193"/>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79"/>
      <c r="AL9" s="79"/>
      <c r="AM9" s="79"/>
    </row>
    <row r="10" spans="1:39" ht="13.5" thickBot="1">
      <c r="A10" s="7"/>
      <c r="B10" s="1"/>
      <c r="C10" s="1"/>
      <c r="D10" s="1"/>
      <c r="E10" s="1"/>
      <c r="F10" s="1"/>
      <c r="G10" s="1"/>
      <c r="H10" s="1"/>
      <c r="I10" s="1"/>
      <c r="J10" s="1"/>
      <c r="K10" s="1"/>
      <c r="L10" s="1"/>
      <c r="M10" s="1"/>
      <c r="N10" s="1"/>
      <c r="O10" s="1"/>
      <c r="P10" s="1"/>
      <c r="Q10" s="1"/>
      <c r="R10" s="1"/>
      <c r="S10" s="1"/>
      <c r="T10" s="1"/>
      <c r="U10" s="80"/>
      <c r="V10" s="80"/>
      <c r="W10" s="80"/>
      <c r="X10" s="80"/>
      <c r="Y10" s="80"/>
      <c r="Z10" s="80"/>
      <c r="AA10" s="80"/>
      <c r="AB10" s="80"/>
      <c r="AC10" s="80"/>
      <c r="AD10" s="80"/>
      <c r="AE10" s="80"/>
      <c r="AF10" s="80"/>
      <c r="AG10" s="80"/>
      <c r="AH10" s="80"/>
      <c r="AI10" s="80"/>
      <c r="AJ10" s="80"/>
      <c r="AK10" s="81"/>
      <c r="AL10" s="79"/>
      <c r="AM10" s="79"/>
    </row>
    <row r="11" spans="1:39" ht="13.5" thickBot="1">
      <c r="A11" s="8"/>
      <c r="B11" s="5"/>
      <c r="C11" s="5"/>
      <c r="D11" s="5"/>
      <c r="E11" s="20" t="s">
        <v>0</v>
      </c>
      <c r="F11" s="5"/>
      <c r="G11" s="5"/>
      <c r="H11" s="5"/>
      <c r="I11" s="6"/>
      <c r="J11" s="21"/>
      <c r="K11" s="9"/>
      <c r="L11" s="9"/>
      <c r="M11" s="9"/>
      <c r="N11" s="9"/>
      <c r="O11" s="9"/>
      <c r="P11" s="9"/>
      <c r="Q11" s="9"/>
      <c r="R11" s="9"/>
      <c r="S11" s="9"/>
      <c r="T11" s="87"/>
      <c r="U11" s="80"/>
      <c r="V11" s="80"/>
      <c r="W11" s="80"/>
      <c r="X11" s="80"/>
      <c r="Y11" s="80"/>
      <c r="Z11" s="80"/>
      <c r="AA11" s="80"/>
      <c r="AB11" s="80"/>
      <c r="AC11" s="80"/>
      <c r="AD11" s="82"/>
      <c r="AE11" s="80"/>
      <c r="AF11" s="80"/>
      <c r="AG11" s="80"/>
      <c r="AH11" s="80"/>
      <c r="AI11" s="82"/>
      <c r="AJ11" s="80"/>
      <c r="AK11" s="81"/>
      <c r="AL11" s="79"/>
      <c r="AM11" s="79"/>
    </row>
    <row r="12" spans="1:39" ht="13.5" thickBot="1">
      <c r="A12" s="2" t="s">
        <v>1</v>
      </c>
      <c r="B12" s="3" t="s">
        <v>2</v>
      </c>
      <c r="C12" s="3" t="s">
        <v>15</v>
      </c>
      <c r="D12" s="3" t="s">
        <v>3</v>
      </c>
      <c r="E12" s="3" t="s">
        <v>4</v>
      </c>
      <c r="F12" s="3" t="s">
        <v>20</v>
      </c>
      <c r="G12" s="3" t="s">
        <v>5</v>
      </c>
      <c r="H12" s="3" t="s">
        <v>6</v>
      </c>
      <c r="I12" s="4" t="s">
        <v>7</v>
      </c>
      <c r="J12" s="2" t="s">
        <v>288</v>
      </c>
      <c r="K12" s="3" t="s">
        <v>289</v>
      </c>
      <c r="L12" s="3" t="s">
        <v>290</v>
      </c>
      <c r="M12" s="3" t="s">
        <v>287</v>
      </c>
      <c r="N12" s="3" t="s">
        <v>145</v>
      </c>
      <c r="O12" s="3" t="s">
        <v>291</v>
      </c>
      <c r="P12" s="3" t="s">
        <v>146</v>
      </c>
      <c r="Q12" s="3" t="s">
        <v>139</v>
      </c>
      <c r="R12" s="3" t="s">
        <v>140</v>
      </c>
      <c r="S12" s="3" t="s">
        <v>100</v>
      </c>
      <c r="T12" s="88" t="s">
        <v>17</v>
      </c>
      <c r="U12" s="83"/>
      <c r="V12" s="83"/>
      <c r="W12" s="83"/>
      <c r="X12" s="83"/>
      <c r="Y12" s="84"/>
      <c r="Z12" s="83"/>
      <c r="AA12" s="83"/>
      <c r="AB12" s="83"/>
      <c r="AC12" s="83"/>
      <c r="AD12" s="84"/>
      <c r="AE12" s="83"/>
      <c r="AF12" s="83"/>
      <c r="AG12" s="83"/>
      <c r="AH12" s="83"/>
      <c r="AI12" s="84"/>
      <c r="AJ12" s="85"/>
      <c r="AK12" s="81"/>
      <c r="AL12" s="79"/>
      <c r="AM12" s="79"/>
    </row>
    <row r="13" spans="1:39">
      <c r="A13" s="19">
        <f t="shared" ref="A13:A21" si="0">RANK(T13,$T$13:$T$21,0)</f>
        <v>1</v>
      </c>
      <c r="B13" s="22">
        <v>7</v>
      </c>
      <c r="C13" s="22"/>
      <c r="D13" s="22" t="s">
        <v>281</v>
      </c>
      <c r="E13" s="22" t="s">
        <v>282</v>
      </c>
      <c r="F13" s="22"/>
      <c r="G13" s="22"/>
      <c r="H13" s="22"/>
      <c r="I13" s="23" t="s">
        <v>228</v>
      </c>
      <c r="J13" s="24">
        <v>3.2</v>
      </c>
      <c r="K13" s="25">
        <v>3.2</v>
      </c>
      <c r="L13" s="25">
        <v>2.9</v>
      </c>
      <c r="M13" s="93">
        <v>1.6</v>
      </c>
      <c r="N13" s="93">
        <v>1.5</v>
      </c>
      <c r="O13" s="91">
        <v>1.9</v>
      </c>
      <c r="P13" s="91">
        <v>1.6</v>
      </c>
      <c r="Q13" s="91" t="s">
        <v>132</v>
      </c>
      <c r="R13" s="91" t="s">
        <v>134</v>
      </c>
      <c r="S13" s="25">
        <v>20.09</v>
      </c>
      <c r="T13" s="26">
        <f>(J13+K13+L13)+IF((VLOOKUP(Q13,MogulsDD!$A$1:$C$1000,3,FALSE)*(M13+O13)/2)&gt;3.75,3.75,VLOOKUP(Q13,MogulsDD!$A$1:$C$1000,3,FALSE)*(M13+O13)/2)+IF((VLOOKUP(R13,MogulsDD!$A$1:$C$1000,3,FALSE)*(N13+P13)/2)&gt;3.75,3.75,VLOOKUP(R13,MogulsDD!$A$1:$C$1000,3,FALSE)*(N13+P13)/2)+IF((18-12*S13/$J$5)&gt;7.5,7.5,IF((18-12*S13/$J$5)&lt;0,0,(18-12*S13/$J$5)))</f>
        <v>16.219648648648651</v>
      </c>
      <c r="U13" s="80"/>
      <c r="V13" s="80"/>
      <c r="W13" s="80"/>
      <c r="X13" s="80"/>
      <c r="Y13" s="81"/>
      <c r="Z13" s="80"/>
      <c r="AA13" s="80"/>
      <c r="AB13" s="80"/>
      <c r="AC13" s="80"/>
      <c r="AD13" s="81"/>
      <c r="AE13" s="80"/>
      <c r="AF13" s="80"/>
      <c r="AG13" s="80"/>
      <c r="AH13" s="80"/>
      <c r="AI13" s="81"/>
      <c r="AJ13" s="86"/>
      <c r="AK13" s="81"/>
      <c r="AL13" s="79"/>
      <c r="AM13" s="79"/>
    </row>
    <row r="14" spans="1:39">
      <c r="A14" s="19">
        <f t="shared" si="0"/>
        <v>2</v>
      </c>
      <c r="B14" s="22">
        <v>2</v>
      </c>
      <c r="C14" s="22"/>
      <c r="D14" s="22" t="s">
        <v>220</v>
      </c>
      <c r="E14" s="22" t="s">
        <v>221</v>
      </c>
      <c r="F14" s="22"/>
      <c r="G14" s="22"/>
      <c r="H14" s="22"/>
      <c r="I14" s="23" t="s">
        <v>222</v>
      </c>
      <c r="J14" s="27">
        <v>3.3</v>
      </c>
      <c r="K14" s="28">
        <v>3.1</v>
      </c>
      <c r="L14" s="28">
        <v>3.3</v>
      </c>
      <c r="M14" s="94">
        <v>1.1000000000000001</v>
      </c>
      <c r="N14" s="94">
        <v>0.5</v>
      </c>
      <c r="O14" s="91">
        <v>1.4</v>
      </c>
      <c r="P14" s="91">
        <v>0.3</v>
      </c>
      <c r="Q14" s="91" t="s">
        <v>133</v>
      </c>
      <c r="R14" s="91" t="s">
        <v>134</v>
      </c>
      <c r="S14" s="25">
        <v>20.63</v>
      </c>
      <c r="T14" s="26">
        <f>(J14+K14+L14)+IF((VLOOKUP(Q14,MogulsDD!$A$1:$C$1000,3,FALSE)*(M14+O14)/2)&gt;3.75,3.75,VLOOKUP(Q14,MogulsDD!$A$1:$C$1000,3,FALSE)*(M14+O14)/2)+IF((VLOOKUP(R14,MogulsDD!$A$1:$C$1000,3,FALSE)*(N14+P14)/2)&gt;3.75,3.75,VLOOKUP(R14,MogulsDD!$A$1:$C$1000,3,FALSE)*(N14+P14)/2)+IF((18-12*S14/$J$5)&gt;7.5,7.5,IF((18-12*S14/$J$5)&lt;0,0,(18-12*S14/$J$5)))</f>
        <v>15.171378378378376</v>
      </c>
      <c r="U14" s="80"/>
      <c r="V14" s="80"/>
      <c r="W14" s="80"/>
      <c r="X14" s="80"/>
      <c r="Y14" s="81"/>
      <c r="Z14" s="80"/>
      <c r="AA14" s="80"/>
      <c r="AB14" s="80"/>
      <c r="AC14" s="80"/>
      <c r="AD14" s="81"/>
      <c r="AE14" s="80"/>
      <c r="AF14" s="80"/>
      <c r="AG14" s="80"/>
      <c r="AH14" s="80"/>
      <c r="AI14" s="81"/>
      <c r="AJ14" s="86"/>
      <c r="AK14" s="81"/>
      <c r="AL14" s="79"/>
      <c r="AM14" s="79"/>
    </row>
    <row r="15" spans="1:39">
      <c r="A15" s="19">
        <f t="shared" si="0"/>
        <v>3</v>
      </c>
      <c r="B15" s="22">
        <v>4</v>
      </c>
      <c r="C15" s="22"/>
      <c r="D15" s="22" t="s">
        <v>226</v>
      </c>
      <c r="E15" s="22" t="s">
        <v>227</v>
      </c>
      <c r="F15" s="22"/>
      <c r="G15" s="22"/>
      <c r="H15" s="22"/>
      <c r="I15" s="23" t="s">
        <v>228</v>
      </c>
      <c r="J15" s="27">
        <v>3.5</v>
      </c>
      <c r="K15" s="28">
        <v>3.2</v>
      </c>
      <c r="L15" s="28">
        <v>3.1</v>
      </c>
      <c r="M15" s="94">
        <v>1.5</v>
      </c>
      <c r="N15" s="94">
        <v>1.4</v>
      </c>
      <c r="O15" s="91">
        <v>1.4</v>
      </c>
      <c r="P15" s="91">
        <v>1.5</v>
      </c>
      <c r="Q15" s="91" t="s">
        <v>134</v>
      </c>
      <c r="R15" s="91" t="s">
        <v>132</v>
      </c>
      <c r="S15" s="25">
        <v>21.03</v>
      </c>
      <c r="T15" s="26">
        <f>(J15+K15+L15)+IF((VLOOKUP(Q15,MogulsDD!$A$1:$C$1000,3,FALSE)*(M15+O15)/2)&gt;3.75,3.75,VLOOKUP(Q15,MogulsDD!$A$1:$C$1000,3,FALSE)*(M15+O15)/2)*+IF((VLOOKUP(R15,MogulsDD!$A$1:$C$1000,3,FALSE)*(N15+P15)/2)&gt;3.75,3.75,VLOOKUP(R15,MogulsDD!$A$1:$C$1000,3,FALSE)*(N15+P15)/2)+IF((18-12*S15/$J$5)&gt;7.5,7.5,IF((18-12*S15/$J$5)&lt;0,0,(18-12*S15/$J$5)))</f>
        <v>14.88995816891892</v>
      </c>
      <c r="U15" s="80"/>
      <c r="V15" s="80"/>
      <c r="W15" s="80"/>
      <c r="X15" s="80"/>
      <c r="Y15" s="81"/>
      <c r="Z15" s="80"/>
      <c r="AA15" s="80"/>
      <c r="AB15" s="80"/>
      <c r="AC15" s="80"/>
      <c r="AD15" s="81"/>
      <c r="AE15" s="80"/>
      <c r="AF15" s="80"/>
      <c r="AG15" s="80"/>
      <c r="AH15" s="80"/>
      <c r="AI15" s="81"/>
      <c r="AJ15" s="86"/>
      <c r="AK15" s="81"/>
      <c r="AL15" s="79"/>
      <c r="AM15" s="79"/>
    </row>
    <row r="16" spans="1:39">
      <c r="A16" s="19">
        <f t="shared" si="0"/>
        <v>4</v>
      </c>
      <c r="B16" s="22">
        <v>1</v>
      </c>
      <c r="C16" s="22"/>
      <c r="D16" s="22" t="s">
        <v>217</v>
      </c>
      <c r="E16" s="22" t="s">
        <v>218</v>
      </c>
      <c r="F16" s="22"/>
      <c r="G16" s="22"/>
      <c r="H16" s="22"/>
      <c r="I16" s="23" t="s">
        <v>219</v>
      </c>
      <c r="J16" s="27">
        <v>2.9</v>
      </c>
      <c r="K16" s="28">
        <v>3.4</v>
      </c>
      <c r="L16" s="28">
        <v>3.1</v>
      </c>
      <c r="M16" s="94">
        <v>0.5</v>
      </c>
      <c r="N16" s="94">
        <v>0.5</v>
      </c>
      <c r="O16" s="91">
        <v>0.5</v>
      </c>
      <c r="P16" s="91">
        <v>0.7</v>
      </c>
      <c r="Q16" s="96" t="s">
        <v>133</v>
      </c>
      <c r="R16" s="96" t="s">
        <v>132</v>
      </c>
      <c r="S16" s="25">
        <v>21.41</v>
      </c>
      <c r="T16" s="26">
        <f>(J16+K16+L16)+IF((VLOOKUP(Q16,MogulsDD!$A$1:$C$1000,3,FALSE)*(M16+O16)/2)&gt;3.75,3.75,VLOOKUP(Q16,MogulsDD!$A$1:$C$1000,3,FALSE)*(M16+O16)/2)+IF((VLOOKUP(R16,MogulsDD!$A$1:$C$1000,3,FALSE)*(N16+P16)/2)&gt;3.75,3.75,VLOOKUP(R16,MogulsDD!$A$1:$C$1000,3,FALSE)*(N16+P16)/2)+IF((18-12*S16/$J$5)&gt;7.5,7.5,IF((18-12*S16/$J$5)&lt;0,0,(18-12*S16/$J$5)))</f>
        <v>14.128432432432431</v>
      </c>
      <c r="U16" s="80"/>
      <c r="V16" s="80"/>
      <c r="W16" s="80"/>
      <c r="X16" s="80"/>
      <c r="Y16" s="81"/>
      <c r="Z16" s="80"/>
      <c r="AA16" s="80"/>
      <c r="AB16" s="80"/>
      <c r="AC16" s="80"/>
      <c r="AD16" s="81"/>
      <c r="AE16" s="80"/>
      <c r="AF16" s="80"/>
      <c r="AG16" s="80"/>
      <c r="AH16" s="80"/>
      <c r="AI16" s="81"/>
      <c r="AJ16" s="86"/>
      <c r="AK16" s="81"/>
      <c r="AL16" s="79"/>
      <c r="AM16" s="79"/>
    </row>
    <row r="17" spans="1:39">
      <c r="A17" s="19">
        <f t="shared" si="0"/>
        <v>5</v>
      </c>
      <c r="B17" s="22">
        <v>6</v>
      </c>
      <c r="C17" s="22"/>
      <c r="D17" s="22" t="s">
        <v>220</v>
      </c>
      <c r="E17" s="22" t="s">
        <v>230</v>
      </c>
      <c r="F17" s="22"/>
      <c r="G17" s="22"/>
      <c r="H17" s="22"/>
      <c r="I17" s="23" t="s">
        <v>225</v>
      </c>
      <c r="J17" s="27">
        <v>2.4</v>
      </c>
      <c r="K17" s="28">
        <v>2.2000000000000002</v>
      </c>
      <c r="L17" s="28">
        <v>2.2999999999999998</v>
      </c>
      <c r="M17" s="94">
        <v>0.3</v>
      </c>
      <c r="N17" s="94">
        <v>0.4</v>
      </c>
      <c r="O17" s="91">
        <v>0.2</v>
      </c>
      <c r="P17" s="91">
        <v>0.3</v>
      </c>
      <c r="Q17" s="91" t="s">
        <v>134</v>
      </c>
      <c r="R17" s="91" t="s">
        <v>133</v>
      </c>
      <c r="S17" s="25">
        <v>23.12</v>
      </c>
      <c r="T17" s="26">
        <f>(J17+K17+L17)+IF((VLOOKUP(Q17,MogulsDD!$A$1:$C$1000,3,FALSE)*(M17+O17)/2)&gt;3.75,3.75,VLOOKUP(Q17,MogulsDD!$A$1:$C$1000,3,FALSE)*(M17+O17)/2)+IF((VLOOKUP(R17,MogulsDD!$A$1:$C$1000,3,FALSE)*(N17+P17)/2)&gt;3.75,3.75,VLOOKUP(R17,MogulsDD!$A$1:$C$1000,3,FALSE)*(N17+P17)/2)+IF((18-12*S17/$J$5)&gt;7.5,7.5,IF((18-12*S17/$J$5)&lt;0,0,(18-12*S17/$J$5)))</f>
        <v>10.220743243243243</v>
      </c>
      <c r="U17" s="80"/>
      <c r="V17" s="80"/>
      <c r="W17" s="80"/>
      <c r="X17" s="80"/>
      <c r="Y17" s="81"/>
      <c r="Z17" s="80"/>
      <c r="AA17" s="80"/>
      <c r="AB17" s="80"/>
      <c r="AC17" s="80"/>
      <c r="AD17" s="81"/>
      <c r="AE17" s="80"/>
      <c r="AF17" s="80"/>
      <c r="AG17" s="80"/>
      <c r="AH17" s="80"/>
      <c r="AI17" s="81"/>
      <c r="AJ17" s="86"/>
      <c r="AK17" s="81"/>
      <c r="AL17" s="79"/>
      <c r="AM17" s="79"/>
    </row>
    <row r="18" spans="1:39" ht="13.5" thickBot="1">
      <c r="A18" s="19">
        <f t="shared" si="0"/>
        <v>6</v>
      </c>
      <c r="B18" s="14">
        <v>3</v>
      </c>
      <c r="C18" s="14"/>
      <c r="D18" s="14" t="s">
        <v>223</v>
      </c>
      <c r="E18" s="14" t="s">
        <v>224</v>
      </c>
      <c r="F18" s="14"/>
      <c r="G18" s="14"/>
      <c r="H18" s="14"/>
      <c r="I18" s="18" t="s">
        <v>225</v>
      </c>
      <c r="J18" s="29">
        <v>2.2000000000000002</v>
      </c>
      <c r="K18" s="30">
        <v>2.5</v>
      </c>
      <c r="L18" s="30">
        <v>2.6</v>
      </c>
      <c r="M18" s="95">
        <v>0.9</v>
      </c>
      <c r="N18" s="95">
        <v>0.4</v>
      </c>
      <c r="O18" s="92">
        <v>1.2</v>
      </c>
      <c r="P18" s="92">
        <v>0.7</v>
      </c>
      <c r="Q18" s="91" t="s">
        <v>133</v>
      </c>
      <c r="R18" s="91" t="s">
        <v>143</v>
      </c>
      <c r="S18" s="25">
        <v>24.8</v>
      </c>
      <c r="T18" s="26">
        <f>(J18+K18+L18)+IF((VLOOKUP(Q18,MogulsDD!$A$1:$C$1000,3,FALSE)*(M18+O18)/2)&gt;3.75,3.75,VLOOKUP(Q18,MogulsDD!$A$1:$C$1000,3,FALSE)*(M18+O18)/2)+IF((VLOOKUP(R18,MogulsDD!$A$1:$C$1000,3,FALSE)*(N18+P18)/2)&gt;3.75,3.75,VLOOKUP(R18,MogulsDD!$A$1:$C$1000,3,FALSE)*(N18+P18)/2)+IF((18-12*S18/$J$5)&gt;7.5,7.5,IF((18-12*S18/$J$5)&lt;0,0,(18-12*S18/$J$5)))</f>
        <v>9.7385135135135119</v>
      </c>
      <c r="U18" s="80"/>
      <c r="V18" s="80"/>
      <c r="W18" s="80"/>
      <c r="X18" s="80"/>
      <c r="Y18" s="81"/>
      <c r="Z18" s="80"/>
      <c r="AA18" s="80"/>
      <c r="AB18" s="80"/>
      <c r="AC18" s="80"/>
      <c r="AD18" s="81"/>
      <c r="AE18" s="80"/>
      <c r="AF18" s="80"/>
      <c r="AG18" s="80"/>
      <c r="AH18" s="80"/>
      <c r="AI18" s="81"/>
      <c r="AJ18" s="86"/>
      <c r="AK18" s="81"/>
      <c r="AL18" s="79"/>
      <c r="AM18" s="79"/>
    </row>
    <row r="19" spans="1:39">
      <c r="A19" s="19">
        <f t="shared" si="0"/>
        <v>7</v>
      </c>
      <c r="B19" s="22">
        <v>5</v>
      </c>
      <c r="C19" s="22"/>
      <c r="D19" s="22" t="s">
        <v>220</v>
      </c>
      <c r="E19" s="22" t="s">
        <v>229</v>
      </c>
      <c r="F19" s="22"/>
      <c r="G19" s="22"/>
      <c r="H19" s="22"/>
      <c r="I19" s="23" t="s">
        <v>228</v>
      </c>
      <c r="J19" s="24">
        <v>2.2000000000000002</v>
      </c>
      <c r="K19" s="25">
        <v>2.1</v>
      </c>
      <c r="L19" s="25">
        <v>2.2000000000000002</v>
      </c>
      <c r="M19" s="93">
        <v>0.4</v>
      </c>
      <c r="N19" s="93">
        <v>0</v>
      </c>
      <c r="O19" s="91">
        <v>0.5</v>
      </c>
      <c r="P19" s="91">
        <v>0</v>
      </c>
      <c r="Q19" s="91" t="s">
        <v>133</v>
      </c>
      <c r="R19" s="91" t="s">
        <v>143</v>
      </c>
      <c r="S19" s="25">
        <v>26.56</v>
      </c>
      <c r="T19" s="26">
        <f>(J19+K19+L19)+IF((VLOOKUP(Q19,MogulsDD!$A$1:$C$1000,3,FALSE)*(M19+O19)/2)&gt;3.75,3.75,VLOOKUP(Q19,MogulsDD!$A$1:$C$1000,3,FALSE)*(M19+O19)/2)+IF((VLOOKUP(R19,MogulsDD!$A$1:$C$1000,3,FALSE)*(N19+P19)/2)&gt;3.75,3.75,VLOOKUP(R19,MogulsDD!$A$1:$C$1000,3,FALSE)*(N19+P19)/2)+IF((18-12*S19/$J$5)&gt;7.5,7.5,IF((18-12*S19/$J$5)&lt;0,0,(18-12*S19/$J$5)))</f>
        <v>7.4968918918918943</v>
      </c>
      <c r="U19" s="80"/>
      <c r="V19" s="80"/>
      <c r="W19" s="80"/>
      <c r="X19" s="80"/>
      <c r="Y19" s="81"/>
      <c r="Z19" s="80"/>
      <c r="AA19" s="80"/>
      <c r="AB19" s="80"/>
      <c r="AC19" s="80"/>
      <c r="AD19" s="81"/>
      <c r="AE19" s="80"/>
      <c r="AF19" s="80"/>
      <c r="AG19" s="80"/>
      <c r="AH19" s="80"/>
      <c r="AI19" s="81"/>
      <c r="AJ19" s="86"/>
      <c r="AK19" s="81"/>
      <c r="AL19" s="79"/>
      <c r="AM19" s="79"/>
    </row>
    <row r="20" spans="1:39">
      <c r="A20" s="19">
        <f t="shared" si="0"/>
        <v>8</v>
      </c>
      <c r="B20" s="22"/>
      <c r="C20" s="22"/>
      <c r="D20" s="22"/>
      <c r="E20" s="22"/>
      <c r="F20" s="22"/>
      <c r="G20" s="22"/>
      <c r="H20" s="22"/>
      <c r="I20" s="23"/>
      <c r="J20" s="27"/>
      <c r="K20" s="28"/>
      <c r="L20" s="28"/>
      <c r="M20" s="94"/>
      <c r="N20" s="94"/>
      <c r="O20" s="91"/>
      <c r="P20" s="91"/>
      <c r="Q20" s="91" t="s">
        <v>143</v>
      </c>
      <c r="R20" s="91" t="s">
        <v>143</v>
      </c>
      <c r="S20" s="25">
        <v>9999</v>
      </c>
      <c r="T20" s="26">
        <f>(J20+K20+L20)+IF((VLOOKUP(Q20,MogulsDD!$A$1:$C$1000,3,FALSE)*(M20+O20)/2)&gt;3.75,3.75,VLOOKUP(Q20,MogulsDD!$A$1:$C$1000,3,FALSE)*(M20+O20)/2)+IF((VLOOKUP(R20,MogulsDD!$A$1:$C$1000,3,FALSE)*(N20+P20)/2)&gt;3.75,3.75,VLOOKUP(R20,MogulsDD!$A$1:$C$1000,3,FALSE)*(N20+P20)/2)+IF((18-12*S20/$J$5)&gt;7.5,7.5,IF((18-12*S20/$J$5)&lt;0,0,(18-12*S20/$J$5)))</f>
        <v>0</v>
      </c>
      <c r="U20" s="80"/>
      <c r="V20" s="80"/>
      <c r="W20" s="80"/>
      <c r="X20" s="80"/>
      <c r="Y20" s="81"/>
      <c r="Z20" s="80"/>
      <c r="AA20" s="80"/>
      <c r="AB20" s="80"/>
      <c r="AC20" s="80"/>
      <c r="AD20" s="81"/>
      <c r="AE20" s="80"/>
      <c r="AF20" s="80"/>
      <c r="AG20" s="80"/>
      <c r="AH20" s="80"/>
      <c r="AI20" s="81"/>
      <c r="AJ20" s="86"/>
      <c r="AK20" s="81"/>
      <c r="AL20" s="79"/>
      <c r="AM20" s="79"/>
    </row>
    <row r="21" spans="1:39">
      <c r="A21" s="19">
        <f t="shared" si="0"/>
        <v>8</v>
      </c>
      <c r="B21" s="22"/>
      <c r="C21" s="22"/>
      <c r="D21" s="22"/>
      <c r="E21" s="22"/>
      <c r="F21" s="22"/>
      <c r="G21" s="22"/>
      <c r="H21" s="22"/>
      <c r="I21" s="23"/>
      <c r="J21" s="27"/>
      <c r="K21" s="28"/>
      <c r="L21" s="28"/>
      <c r="M21" s="94"/>
      <c r="N21" s="94"/>
      <c r="O21" s="91"/>
      <c r="P21" s="91"/>
      <c r="Q21" s="91" t="s">
        <v>143</v>
      </c>
      <c r="R21" s="91" t="s">
        <v>143</v>
      </c>
      <c r="S21" s="25">
        <v>9999</v>
      </c>
      <c r="T21" s="26">
        <f>(J21+K21+L21)+IF((VLOOKUP(Q21,MogulsDD!$A$1:$C$1000,3,FALSE)*(M21+O21)/2)&gt;3.75,3.75,VLOOKUP(Q21,MogulsDD!$A$1:$C$1000,3,FALSE)*(M21+O21)/2)+IF((VLOOKUP(R21,MogulsDD!$A$1:$C$1000,3,FALSE)*(N21+P21)/2)&gt;3.75,3.75,VLOOKUP(R21,MogulsDD!$A$1:$C$1000,3,FALSE)*(N21+P21)/2)+IF((18-12*S21/$J$5)&gt;7.5,7.5,IF((18-12*S21/$J$5)&lt;0,0,(18-12*S21/$J$5)))</f>
        <v>0</v>
      </c>
      <c r="U21" s="80"/>
      <c r="V21" s="80"/>
      <c r="W21" s="80"/>
      <c r="X21" s="80"/>
      <c r="Y21" s="81"/>
      <c r="Z21" s="80"/>
      <c r="AA21" s="80"/>
      <c r="AB21" s="80"/>
      <c r="AC21" s="80"/>
      <c r="AD21" s="81"/>
      <c r="AE21" s="80"/>
      <c r="AF21" s="80"/>
      <c r="AG21" s="80"/>
      <c r="AH21" s="80"/>
      <c r="AI21" s="81"/>
      <c r="AJ21" s="86"/>
      <c r="AK21" s="81"/>
      <c r="AL21" s="79"/>
      <c r="AM21" s="79"/>
    </row>
    <row r="22" spans="1:39" ht="13.5" thickBot="1">
      <c r="A22" s="7"/>
      <c r="B22" s="1"/>
      <c r="C22" s="1"/>
      <c r="D22" s="1"/>
      <c r="E22" s="1"/>
      <c r="F22" s="1"/>
      <c r="G22" s="1"/>
      <c r="H22" s="1"/>
      <c r="I22" s="1"/>
      <c r="J22" s="1"/>
      <c r="K22" s="1"/>
      <c r="L22" s="1"/>
      <c r="M22" s="1"/>
      <c r="N22" s="1"/>
      <c r="O22" s="1"/>
      <c r="P22" s="1"/>
      <c r="Q22" s="1"/>
      <c r="R22" s="1"/>
      <c r="S22" s="1"/>
      <c r="T22" s="89"/>
      <c r="U22" s="80"/>
      <c r="V22" s="80"/>
      <c r="W22" s="80"/>
      <c r="X22" s="80"/>
      <c r="Y22" s="81"/>
      <c r="Z22" s="80"/>
      <c r="AA22" s="80"/>
      <c r="AB22" s="80"/>
      <c r="AC22" s="80"/>
      <c r="AD22" s="80"/>
      <c r="AE22" s="80"/>
      <c r="AF22" s="80"/>
      <c r="AG22" s="80"/>
      <c r="AH22" s="80"/>
      <c r="AI22" s="81"/>
      <c r="AJ22" s="80"/>
      <c r="AK22" s="81"/>
      <c r="AL22" s="79"/>
      <c r="AM22" s="79"/>
    </row>
    <row r="23" spans="1:39" ht="13.5" thickBot="1">
      <c r="A23" s="12"/>
      <c r="B23" s="11"/>
      <c r="C23" s="9"/>
      <c r="D23" s="9"/>
      <c r="E23" s="33" t="s">
        <v>8</v>
      </c>
      <c r="F23" s="9"/>
      <c r="G23" s="9"/>
      <c r="H23" s="9"/>
      <c r="I23" s="10"/>
      <c r="J23" s="21"/>
      <c r="K23" s="9"/>
      <c r="L23" s="9"/>
      <c r="M23" s="9"/>
      <c r="N23" s="9"/>
      <c r="O23" s="9"/>
      <c r="P23" s="9"/>
      <c r="Q23" s="9"/>
      <c r="R23" s="9"/>
      <c r="S23" s="9"/>
      <c r="T23" s="90"/>
      <c r="U23" s="80"/>
      <c r="V23" s="80"/>
      <c r="W23" s="80"/>
      <c r="X23" s="80"/>
      <c r="Y23" s="80"/>
      <c r="Z23" s="80"/>
      <c r="AA23" s="80"/>
      <c r="AB23" s="80"/>
      <c r="AC23" s="80"/>
      <c r="AD23" s="82"/>
      <c r="AE23" s="80"/>
      <c r="AF23" s="80"/>
      <c r="AG23" s="80"/>
      <c r="AH23" s="80"/>
      <c r="AI23" s="82"/>
      <c r="AJ23" s="80"/>
      <c r="AK23" s="81"/>
      <c r="AL23" s="79"/>
      <c r="AM23" s="79"/>
    </row>
    <row r="24" spans="1:39" ht="13.5" thickBot="1">
      <c r="A24" s="2"/>
      <c r="B24" s="3" t="s">
        <v>2</v>
      </c>
      <c r="C24" s="3" t="s">
        <v>18</v>
      </c>
      <c r="D24" s="3" t="s">
        <v>3</v>
      </c>
      <c r="E24" s="3" t="s">
        <v>4</v>
      </c>
      <c r="F24" s="3" t="s">
        <v>5</v>
      </c>
      <c r="G24" s="3" t="s">
        <v>16</v>
      </c>
      <c r="H24" s="3" t="s">
        <v>6</v>
      </c>
      <c r="I24" s="4" t="s">
        <v>7</v>
      </c>
      <c r="J24" s="2" t="s">
        <v>288</v>
      </c>
      <c r="K24" s="3" t="s">
        <v>289</v>
      </c>
      <c r="L24" s="3" t="s">
        <v>290</v>
      </c>
      <c r="M24" s="3" t="s">
        <v>287</v>
      </c>
      <c r="N24" s="3" t="s">
        <v>145</v>
      </c>
      <c r="O24" s="3" t="s">
        <v>286</v>
      </c>
      <c r="P24" s="3" t="s">
        <v>146</v>
      </c>
      <c r="Q24" s="3" t="s">
        <v>139</v>
      </c>
      <c r="R24" s="3" t="s">
        <v>140</v>
      </c>
      <c r="S24" s="3"/>
      <c r="T24" s="88" t="s">
        <v>17</v>
      </c>
      <c r="U24" s="83"/>
      <c r="V24" s="83"/>
      <c r="W24" s="83"/>
      <c r="X24" s="83"/>
      <c r="Y24" s="84"/>
      <c r="Z24" s="83"/>
      <c r="AA24" s="83"/>
      <c r="AB24" s="83"/>
      <c r="AC24" s="83"/>
      <c r="AD24" s="84"/>
      <c r="AE24" s="83"/>
      <c r="AF24" s="83"/>
      <c r="AG24" s="83"/>
      <c r="AH24" s="83"/>
      <c r="AI24" s="84"/>
      <c r="AJ24" s="85"/>
      <c r="AK24" s="81"/>
      <c r="AL24" s="79"/>
      <c r="AM24" s="79"/>
    </row>
    <row r="25" spans="1:39">
      <c r="A25" s="19">
        <f t="shared" ref="A25:A52" si="1">RANK(T25,$T$25:$T$52,0)</f>
        <v>1</v>
      </c>
      <c r="B25" s="34">
        <v>28</v>
      </c>
      <c r="C25" s="22"/>
      <c r="D25" s="22" t="s">
        <v>246</v>
      </c>
      <c r="E25" s="22" t="s">
        <v>247</v>
      </c>
      <c r="F25" s="22"/>
      <c r="G25" s="22"/>
      <c r="H25" s="22"/>
      <c r="I25" s="23" t="s">
        <v>238</v>
      </c>
      <c r="J25" s="24">
        <v>4.7</v>
      </c>
      <c r="K25" s="25">
        <v>4.4000000000000004</v>
      </c>
      <c r="L25" s="25">
        <v>4.5</v>
      </c>
      <c r="M25" s="93">
        <v>2.2999999999999998</v>
      </c>
      <c r="N25" s="93">
        <v>2.2999999999999998</v>
      </c>
      <c r="O25" s="91">
        <v>2.2000000000000002</v>
      </c>
      <c r="P25" s="91">
        <v>2</v>
      </c>
      <c r="Q25" s="91" t="s">
        <v>121</v>
      </c>
      <c r="R25" s="91" t="s">
        <v>294</v>
      </c>
      <c r="S25" s="25">
        <v>17.170000000000002</v>
      </c>
      <c r="T25" s="26">
        <f>(J25+K25+L25)+IF((VLOOKUP(Q25,MogulsDD!$A$1:$C$1000,3,FALSE)*(M25+O25)/2)&gt;3.75,3.75,VLOOKUP(Q25,MogulsDD!$A$1:$C$1000,3,FALSE)*(M25+O25)/2)+IF((VLOOKUP(R25,MogulsDD!$A$1:$C$1000,3,FALSE)*(N25+P25)/2)&gt;3.75,3.75,VLOOKUP(R25,MogulsDD!$A$1:$C$1000,3,FALSE)*(N25+P25)/2)+IF((18-12*S25/$J$5)&gt;7.5,7.5,IF((18-12*S25/$J$5)&lt;0,0,(18-12*S25/$J$5)))</f>
        <v>25.340702702702703</v>
      </c>
      <c r="U25" s="80"/>
      <c r="V25" s="80"/>
      <c r="W25" s="80"/>
      <c r="X25" s="80"/>
      <c r="Y25" s="81"/>
      <c r="Z25" s="80"/>
      <c r="AA25" s="80"/>
      <c r="AB25" s="80"/>
      <c r="AC25" s="80"/>
      <c r="AD25" s="81"/>
      <c r="AE25" s="80"/>
      <c r="AF25" s="80"/>
      <c r="AG25" s="80"/>
      <c r="AH25" s="80"/>
      <c r="AI25" s="81"/>
      <c r="AJ25" s="86"/>
      <c r="AK25" s="81"/>
      <c r="AL25" s="79"/>
      <c r="AM25" s="79"/>
    </row>
    <row r="26" spans="1:39">
      <c r="A26" s="19">
        <f t="shared" si="1"/>
        <v>2</v>
      </c>
      <c r="B26" s="34">
        <v>24</v>
      </c>
      <c r="C26" s="22"/>
      <c r="D26" s="22" t="s">
        <v>236</v>
      </c>
      <c r="E26" s="22" t="s">
        <v>237</v>
      </c>
      <c r="F26" s="22"/>
      <c r="G26" s="22"/>
      <c r="H26" s="22"/>
      <c r="I26" s="23" t="s">
        <v>238</v>
      </c>
      <c r="J26" s="27">
        <v>4.3</v>
      </c>
      <c r="K26" s="28">
        <v>4.5</v>
      </c>
      <c r="L26" s="28">
        <v>4.4000000000000004</v>
      </c>
      <c r="M26" s="94">
        <v>2.4</v>
      </c>
      <c r="N26" s="94">
        <v>2.1</v>
      </c>
      <c r="O26" s="91">
        <v>2.2000000000000002</v>
      </c>
      <c r="P26" s="91">
        <v>2.1</v>
      </c>
      <c r="Q26" s="91" t="s">
        <v>292</v>
      </c>
      <c r="R26" s="91" t="s">
        <v>293</v>
      </c>
      <c r="S26" s="25">
        <v>17.59</v>
      </c>
      <c r="T26" s="26">
        <f>(J26+K26+L26)+IF((VLOOKUP(Q26,MogulsDD!$A$1:$C$1000,3,FALSE)*(M26+O26)/2)&gt;3.75,3.75,VLOOKUP(Q26,MogulsDD!$A$1:$C$1000,3,FALSE)*(M26+O26)/2)+IF((VLOOKUP(R26,MogulsDD!$A$1:$C$1000,3,FALSE)*(N26+P26)/2)&gt;3.75,3.75,VLOOKUP(R26,MogulsDD!$A$1:$C$1000,3,FALSE)*(N26+P26)/2)+IF((18-12*S26/$J$5)&gt;7.5,7.5,IF((18-12*S26/$J$5)&lt;0,0,(18-12*S26/$J$5)))</f>
        <v>24.494270270270274</v>
      </c>
      <c r="U26" s="80"/>
      <c r="V26" s="80"/>
      <c r="W26" s="80"/>
      <c r="X26" s="80"/>
      <c r="Y26" s="81"/>
      <c r="Z26" s="80"/>
      <c r="AA26" s="80"/>
      <c r="AB26" s="80"/>
      <c r="AC26" s="80"/>
      <c r="AD26" s="81"/>
      <c r="AE26" s="80"/>
      <c r="AF26" s="80"/>
      <c r="AG26" s="80"/>
      <c r="AH26" s="80"/>
      <c r="AI26" s="81"/>
      <c r="AJ26" s="86"/>
      <c r="AK26" s="81"/>
      <c r="AL26" s="79"/>
      <c r="AM26" s="79"/>
    </row>
    <row r="27" spans="1:39">
      <c r="A27" s="19">
        <f t="shared" si="1"/>
        <v>3</v>
      </c>
      <c r="B27" s="34">
        <v>25</v>
      </c>
      <c r="C27" s="22"/>
      <c r="D27" s="22" t="s">
        <v>239</v>
      </c>
      <c r="E27" s="22" t="s">
        <v>237</v>
      </c>
      <c r="F27" s="22"/>
      <c r="G27" s="22"/>
      <c r="H27" s="22"/>
      <c r="I27" s="23" t="s">
        <v>240</v>
      </c>
      <c r="J27" s="27">
        <v>4.5999999999999996</v>
      </c>
      <c r="K27" s="28">
        <v>4.7</v>
      </c>
      <c r="L27" s="28">
        <v>4.5999999999999996</v>
      </c>
      <c r="M27" s="94">
        <v>1.6</v>
      </c>
      <c r="N27" s="94">
        <v>2.1</v>
      </c>
      <c r="O27" s="91">
        <v>1.9</v>
      </c>
      <c r="P27" s="91">
        <v>2</v>
      </c>
      <c r="Q27" s="91" t="s">
        <v>293</v>
      </c>
      <c r="R27" s="91" t="s">
        <v>141</v>
      </c>
      <c r="S27" s="25">
        <v>18.95</v>
      </c>
      <c r="T27" s="26">
        <f>(J27+K27+L27)+IF((VLOOKUP(Q27,MogulsDD!$A$1:$C$1000,3,FALSE)*(M27+O27)/2)&gt;3.75,3.75,VLOOKUP(Q27,MogulsDD!$A$1:$C$1000,3,FALSE)*(M27+O27)/2)+IF((VLOOKUP(R27,MogulsDD!$A$1:$C$1000,3,FALSE)*(N27+P27)/2)&gt;3.75,3.75,VLOOKUP(R27,MogulsDD!$A$1:$C$1000,3,FALSE)*(N27+P27)/2)+IF((18-12*S27/$J$5)&gt;7.5,7.5,IF((18-12*S27/$J$5)&lt;0,0,(18-12*S27/$J$5)))</f>
        <v>23.668108108108111</v>
      </c>
      <c r="U27" s="80"/>
      <c r="V27" s="80"/>
      <c r="W27" s="80"/>
      <c r="X27" s="80"/>
      <c r="Y27" s="81"/>
      <c r="Z27" s="80"/>
      <c r="AA27" s="80"/>
      <c r="AB27" s="80"/>
      <c r="AC27" s="80"/>
      <c r="AD27" s="81"/>
      <c r="AE27" s="80"/>
      <c r="AF27" s="80"/>
      <c r="AG27" s="80"/>
      <c r="AH27" s="80"/>
      <c r="AI27" s="81"/>
      <c r="AJ27" s="86"/>
      <c r="AK27" s="81"/>
      <c r="AL27" s="79"/>
      <c r="AM27" s="79"/>
    </row>
    <row r="28" spans="1:39">
      <c r="A28" s="19">
        <f t="shared" si="1"/>
        <v>4</v>
      </c>
      <c r="B28" s="34">
        <v>23</v>
      </c>
      <c r="C28" s="22"/>
      <c r="D28" s="22" t="s">
        <v>233</v>
      </c>
      <c r="E28" s="22" t="s">
        <v>234</v>
      </c>
      <c r="F28" s="22"/>
      <c r="G28" s="22"/>
      <c r="H28" s="22"/>
      <c r="I28" s="23" t="s">
        <v>235</v>
      </c>
      <c r="J28" s="27">
        <v>3.6</v>
      </c>
      <c r="K28" s="28">
        <v>4</v>
      </c>
      <c r="L28" s="28">
        <v>3.7</v>
      </c>
      <c r="M28" s="94">
        <v>1.4</v>
      </c>
      <c r="N28" s="94">
        <v>0.5</v>
      </c>
      <c r="O28" s="91">
        <v>1.7</v>
      </c>
      <c r="P28" s="91">
        <v>0.7</v>
      </c>
      <c r="Q28" s="91" t="s">
        <v>141</v>
      </c>
      <c r="R28" s="91" t="s">
        <v>132</v>
      </c>
      <c r="S28" s="25">
        <v>18.559999999999999</v>
      </c>
      <c r="T28" s="26">
        <f>(J28+K28+L28)+IF((VLOOKUP(Q28,MogulsDD!$A$1:$C$1000,3,FALSE)*(M28+O28)/2)&gt;3.75,3.75,VLOOKUP(Q28,MogulsDD!$A$1:$C$1000,3,FALSE)*(M28+O28)/2)+IF((VLOOKUP(R28,MogulsDD!$A$1:$C$1000,3,FALSE)*(N28+P28)/2)&gt;3.75,3.75,VLOOKUP(R28,MogulsDD!$A$1:$C$1000,3,FALSE)*(N28+P28)/2)+IF((18-12*S28/$J$5)&gt;7.5,7.5,IF((18-12*S28/$J$5)&lt;0,0,(18-12*S28/$J$5)))</f>
        <v>19.254581081081085</v>
      </c>
      <c r="U28" s="80"/>
      <c r="V28" s="80"/>
      <c r="W28" s="80"/>
      <c r="X28" s="80"/>
      <c r="Y28" s="81"/>
      <c r="Z28" s="80"/>
      <c r="AA28" s="80"/>
      <c r="AB28" s="80"/>
      <c r="AC28" s="80"/>
      <c r="AD28" s="81"/>
      <c r="AE28" s="80"/>
      <c r="AF28" s="80"/>
      <c r="AG28" s="80"/>
      <c r="AH28" s="80"/>
      <c r="AI28" s="81"/>
      <c r="AJ28" s="86"/>
      <c r="AK28" s="81"/>
      <c r="AL28" s="79"/>
      <c r="AM28" s="79"/>
    </row>
    <row r="29" spans="1:39">
      <c r="A29" s="19">
        <f t="shared" si="1"/>
        <v>5</v>
      </c>
      <c r="B29" s="34">
        <v>29</v>
      </c>
      <c r="C29" s="22"/>
      <c r="D29" s="22" t="s">
        <v>248</v>
      </c>
      <c r="E29" s="22" t="s">
        <v>249</v>
      </c>
      <c r="F29" s="22"/>
      <c r="G29" s="22"/>
      <c r="H29" s="22"/>
      <c r="I29" s="23" t="s">
        <v>228</v>
      </c>
      <c r="J29" s="27">
        <v>4</v>
      </c>
      <c r="K29" s="28">
        <v>3.6</v>
      </c>
      <c r="L29" s="28">
        <v>4.0999999999999996</v>
      </c>
      <c r="M29" s="94">
        <v>1.6</v>
      </c>
      <c r="N29" s="94">
        <v>1.3</v>
      </c>
      <c r="O29" s="91">
        <v>1.9</v>
      </c>
      <c r="P29" s="91">
        <v>1.4</v>
      </c>
      <c r="Q29" s="91" t="s">
        <v>132</v>
      </c>
      <c r="R29" s="91" t="s">
        <v>141</v>
      </c>
      <c r="S29" s="25">
        <v>20.6</v>
      </c>
      <c r="T29" s="26">
        <f>(J29+K29+L29)+IF((VLOOKUP(Q29,MogulsDD!$A$1:$C$1000,3,FALSE)*(M29+O29)/2)&gt;3.75,3.75,VLOOKUP(Q29,MogulsDD!$A$1:$C$1000,3,FALSE)*(M29+O29)/2)+IF((VLOOKUP(R29,MogulsDD!$A$1:$C$1000,3,FALSE)*(N29+P29)/2)&gt;3.75,3.75,VLOOKUP(R29,MogulsDD!$A$1:$C$1000,3,FALSE)*(N29+P29)/2)+IF((18-12*S29/$J$5)&gt;7.5,7.5,IF((18-12*S29/$J$5)&lt;0,0,(18-12*S29/$J$5)))</f>
        <v>18.822837837837838</v>
      </c>
      <c r="U29" s="80"/>
      <c r="V29" s="80"/>
      <c r="W29" s="80"/>
      <c r="X29" s="80"/>
      <c r="Y29" s="81"/>
      <c r="Z29" s="80"/>
      <c r="AA29" s="80"/>
      <c r="AB29" s="80"/>
      <c r="AC29" s="80"/>
      <c r="AD29" s="81"/>
      <c r="AE29" s="80"/>
      <c r="AF29" s="80"/>
      <c r="AG29" s="80"/>
      <c r="AH29" s="80"/>
      <c r="AI29" s="81"/>
      <c r="AJ29" s="86"/>
      <c r="AK29" s="81"/>
      <c r="AL29" s="79"/>
      <c r="AM29" s="79"/>
    </row>
    <row r="30" spans="1:39">
      <c r="A30" s="19">
        <f t="shared" si="1"/>
        <v>6</v>
      </c>
      <c r="B30" s="34">
        <v>39</v>
      </c>
      <c r="C30" s="22"/>
      <c r="D30" s="22" t="s">
        <v>269</v>
      </c>
      <c r="E30" s="22" t="s">
        <v>270</v>
      </c>
      <c r="F30" s="22"/>
      <c r="G30" s="22"/>
      <c r="H30" s="22"/>
      <c r="I30" s="23" t="s">
        <v>222</v>
      </c>
      <c r="J30" s="27">
        <v>3.4</v>
      </c>
      <c r="K30" s="28">
        <v>3.4</v>
      </c>
      <c r="L30" s="28">
        <v>3.4</v>
      </c>
      <c r="M30" s="94">
        <v>1.3</v>
      </c>
      <c r="N30" s="94">
        <v>1.6</v>
      </c>
      <c r="O30" s="91">
        <v>1.2</v>
      </c>
      <c r="P30" s="91">
        <v>1.8</v>
      </c>
      <c r="Q30" s="91" t="s">
        <v>106</v>
      </c>
      <c r="R30" s="91" t="s">
        <v>125</v>
      </c>
      <c r="S30" s="25">
        <v>19.22</v>
      </c>
      <c r="T30" s="26">
        <f>(J30+K30+L30)+IF((VLOOKUP(Q30,MogulsDD!$A$1:$C$1000,3,FALSE)*(M30+O30)/2)&gt;3.75,3.75,VLOOKUP(Q30,MogulsDD!$A$1:$C$1000,3,FALSE)*(M30+O30)/2)+IF((VLOOKUP(R30,MogulsDD!$A$1:$C$1000,3,FALSE)*(N30+P30)/2)&gt;3.75,3.75,VLOOKUP(R30,MogulsDD!$A$1:$C$1000,3,FALSE)*(N30+P30)/2)+IF((18-12*S30/$J$5)&gt;7.5,7.5,IF((18-12*S30/$J$5)&lt;0,0,(18-12*S30/$J$5)))</f>
        <v>18.099472972972976</v>
      </c>
      <c r="U30" s="80"/>
      <c r="V30" s="80"/>
      <c r="W30" s="80"/>
      <c r="X30" s="80"/>
      <c r="Y30" s="81"/>
      <c r="Z30" s="80"/>
      <c r="AA30" s="80"/>
      <c r="AB30" s="80"/>
      <c r="AC30" s="80"/>
      <c r="AD30" s="81"/>
      <c r="AE30" s="80"/>
      <c r="AF30" s="80"/>
      <c r="AG30" s="80"/>
      <c r="AH30" s="80"/>
      <c r="AI30" s="81"/>
      <c r="AJ30" s="86"/>
      <c r="AK30" s="81"/>
      <c r="AL30" s="79"/>
      <c r="AM30" s="79"/>
    </row>
    <row r="31" spans="1:39">
      <c r="A31" s="19">
        <f t="shared" si="1"/>
        <v>7</v>
      </c>
      <c r="B31" s="34">
        <v>27</v>
      </c>
      <c r="C31" s="22"/>
      <c r="D31" s="22" t="s">
        <v>244</v>
      </c>
      <c r="E31" s="22" t="s">
        <v>242</v>
      </c>
      <c r="F31" s="22"/>
      <c r="G31" s="22"/>
      <c r="H31" s="22"/>
      <c r="I31" s="23" t="s">
        <v>245</v>
      </c>
      <c r="J31" s="27">
        <v>3</v>
      </c>
      <c r="K31" s="28">
        <v>3.4</v>
      </c>
      <c r="L31" s="28">
        <v>3.4</v>
      </c>
      <c r="M31" s="94">
        <v>1.9</v>
      </c>
      <c r="N31" s="94">
        <v>1.3</v>
      </c>
      <c r="O31" s="91">
        <v>2.1</v>
      </c>
      <c r="P31" s="91">
        <v>1.5</v>
      </c>
      <c r="Q31" s="91" t="s">
        <v>141</v>
      </c>
      <c r="R31" s="91" t="s">
        <v>132</v>
      </c>
      <c r="S31" s="25">
        <v>21</v>
      </c>
      <c r="T31" s="26">
        <f>(J31+K31+L31)+IF((VLOOKUP(Q31,MogulsDD!$A$1:$C$1000,3,FALSE)*(M31+O31)/2)&gt;3.75,3.75,VLOOKUP(Q31,MogulsDD!$A$1:$C$1000,3,FALSE)*(M31+O31)/2)+IF((VLOOKUP(R31,MogulsDD!$A$1:$C$1000,3,FALSE)*(N31+P31)/2)&gt;3.75,3.75,VLOOKUP(R31,MogulsDD!$A$1:$C$1000,3,FALSE)*(N31+P31)/2)+IF((18-12*S31/$J$5)&gt;7.5,7.5,IF((18-12*S31/$J$5)&lt;0,0,(18-12*S31/$J$5)))</f>
        <v>17.132378378378377</v>
      </c>
      <c r="U31" s="80"/>
      <c r="V31" s="80"/>
      <c r="W31" s="80"/>
      <c r="X31" s="80"/>
      <c r="Y31" s="81"/>
      <c r="Z31" s="80"/>
      <c r="AA31" s="80"/>
      <c r="AB31" s="80"/>
      <c r="AC31" s="80"/>
      <c r="AD31" s="81"/>
      <c r="AE31" s="80"/>
      <c r="AF31" s="80"/>
      <c r="AG31" s="80"/>
      <c r="AH31" s="80"/>
      <c r="AI31" s="81"/>
      <c r="AJ31" s="86"/>
      <c r="AK31" s="81"/>
      <c r="AL31" s="79"/>
      <c r="AM31" s="79"/>
    </row>
    <row r="32" spans="1:39">
      <c r="A32" s="19">
        <f t="shared" si="1"/>
        <v>8</v>
      </c>
      <c r="B32" s="34">
        <v>36</v>
      </c>
      <c r="C32" s="22"/>
      <c r="D32" s="22" t="s">
        <v>263</v>
      </c>
      <c r="E32" s="22" t="s">
        <v>264</v>
      </c>
      <c r="F32" s="22"/>
      <c r="G32" s="22"/>
      <c r="H32" s="22"/>
      <c r="I32" s="23" t="s">
        <v>252</v>
      </c>
      <c r="J32" s="27">
        <v>3.3</v>
      </c>
      <c r="K32" s="28">
        <v>3.8</v>
      </c>
      <c r="L32" s="28">
        <v>3.9</v>
      </c>
      <c r="M32" s="94">
        <v>1.4</v>
      </c>
      <c r="N32" s="94">
        <v>0.6</v>
      </c>
      <c r="O32" s="91">
        <v>1.3</v>
      </c>
      <c r="P32" s="91">
        <v>0.4</v>
      </c>
      <c r="Q32" s="91" t="s">
        <v>106</v>
      </c>
      <c r="R32" s="91" t="s">
        <v>135</v>
      </c>
      <c r="S32" s="25">
        <v>23.11</v>
      </c>
      <c r="T32" s="26">
        <f>(J32+K32+L32)+IF((VLOOKUP(Q32,MogulsDD!$A$1:$C$1000,3,FALSE)*(M32+O32)/2)&gt;3.75,3.75,VLOOKUP(Q32,MogulsDD!$A$1:$C$1000,3,FALSE)*(M32+O32)/2)+IF((VLOOKUP(R32,MogulsDD!$A$1:$C$1000,3,FALSE)*(N32+P32)/2)&gt;3.75,3.75,VLOOKUP(R32,MogulsDD!$A$1:$C$1000,3,FALSE)*(N32+P32)/2)+IF((18-12*S32/$J$5)&gt;7.5,7.5,IF((18-12*S32/$J$5)&lt;0,0,(18-12*S32/$J$5)))</f>
        <v>15.822229729729731</v>
      </c>
      <c r="U32" s="80"/>
      <c r="V32" s="80"/>
      <c r="W32" s="80"/>
      <c r="X32" s="80"/>
      <c r="Y32" s="81"/>
      <c r="Z32" s="80"/>
      <c r="AA32" s="80"/>
      <c r="AB32" s="80"/>
      <c r="AC32" s="80"/>
      <c r="AD32" s="81"/>
      <c r="AE32" s="80"/>
      <c r="AF32" s="80"/>
      <c r="AG32" s="80"/>
      <c r="AH32" s="80"/>
      <c r="AI32" s="81"/>
      <c r="AJ32" s="86"/>
      <c r="AK32" s="81"/>
      <c r="AL32" s="79"/>
      <c r="AM32" s="79"/>
    </row>
    <row r="33" spans="1:39">
      <c r="A33" s="19">
        <f t="shared" si="1"/>
        <v>9</v>
      </c>
      <c r="B33" s="34">
        <v>33</v>
      </c>
      <c r="C33" s="22"/>
      <c r="D33" s="22" t="s">
        <v>256</v>
      </c>
      <c r="E33" s="22" t="s">
        <v>257</v>
      </c>
      <c r="F33" s="22"/>
      <c r="G33" s="22"/>
      <c r="H33" s="22"/>
      <c r="I33" s="23" t="s">
        <v>245</v>
      </c>
      <c r="J33" s="27">
        <v>2.9</v>
      </c>
      <c r="K33" s="28">
        <v>2.6</v>
      </c>
      <c r="L33" s="28">
        <v>2.9</v>
      </c>
      <c r="M33" s="94">
        <v>1.1000000000000001</v>
      </c>
      <c r="N33" s="94">
        <v>1</v>
      </c>
      <c r="O33" s="91">
        <v>1.5</v>
      </c>
      <c r="P33" s="91">
        <v>1.3</v>
      </c>
      <c r="Q33" s="91" t="s">
        <v>132</v>
      </c>
      <c r="R33" s="91" t="s">
        <v>134</v>
      </c>
      <c r="S33" s="25">
        <v>19.14</v>
      </c>
      <c r="T33" s="26">
        <f>(J33+K33+L33)+IF((VLOOKUP(Q33,MogulsDD!$A$1:$C$1000,3,FALSE)*(M33+O33)/2)&gt;3.75,3.75,VLOOKUP(Q33,MogulsDD!$A$1:$C$1000,3,FALSE)*(M33+O33)/2)+IF((VLOOKUP(R33,MogulsDD!$A$1:$C$1000,3,FALSE)*(N33+P33)/2)&gt;3.75,3.75,VLOOKUP(R33,MogulsDD!$A$1:$C$1000,3,FALSE)*(N33+P33)/2)+IF((18-12*S33/$J$5)&gt;7.5,7.5,IF((18-12*S33/$J$5)&lt;0,0,(18-12*S33/$J$5)))</f>
        <v>15.433364864864863</v>
      </c>
      <c r="U33" s="80"/>
      <c r="V33" s="80"/>
      <c r="W33" s="80"/>
      <c r="X33" s="80"/>
      <c r="Y33" s="81"/>
      <c r="Z33" s="80"/>
      <c r="AA33" s="80"/>
      <c r="AB33" s="80"/>
      <c r="AC33" s="80"/>
      <c r="AD33" s="81"/>
      <c r="AE33" s="80"/>
      <c r="AF33" s="80"/>
      <c r="AG33" s="80"/>
      <c r="AH33" s="80"/>
      <c r="AI33" s="81"/>
      <c r="AJ33" s="86"/>
      <c r="AK33" s="81"/>
      <c r="AL33" s="79"/>
      <c r="AM33" s="79"/>
    </row>
    <row r="34" spans="1:39">
      <c r="A34" s="19">
        <f t="shared" si="1"/>
        <v>10</v>
      </c>
      <c r="B34" s="34">
        <v>38</v>
      </c>
      <c r="C34" s="22"/>
      <c r="D34" s="22" t="s">
        <v>267</v>
      </c>
      <c r="E34" s="22" t="s">
        <v>268</v>
      </c>
      <c r="F34" s="22"/>
      <c r="G34" s="22"/>
      <c r="H34" s="22"/>
      <c r="I34" s="23" t="s">
        <v>228</v>
      </c>
      <c r="J34" s="27">
        <v>2.8</v>
      </c>
      <c r="K34" s="28">
        <v>3.5</v>
      </c>
      <c r="L34" s="28">
        <v>3</v>
      </c>
      <c r="M34" s="94">
        <v>1.6</v>
      </c>
      <c r="N34" s="94">
        <v>1.6</v>
      </c>
      <c r="O34" s="91">
        <v>1.7</v>
      </c>
      <c r="P34" s="91">
        <v>1.9</v>
      </c>
      <c r="Q34" s="91" t="s">
        <v>141</v>
      </c>
      <c r="R34" s="91" t="s">
        <v>132</v>
      </c>
      <c r="S34" s="25">
        <v>22.85</v>
      </c>
      <c r="T34" s="26">
        <f>(J34+K34+L34)+IF((VLOOKUP(Q34,MogulsDD!$A$1:$C$1000,3,FALSE)*(M34+O34)/2)&gt;3.75,3.75,VLOOKUP(Q34,MogulsDD!$A$1:$C$1000,3,FALSE)*(M34+O34)/2)+IF((VLOOKUP(R34,MogulsDD!$A$1:$C$1000,3,FALSE)*(N34+P34)/2)&gt;3.75,3.75,VLOOKUP(R34,MogulsDD!$A$1:$C$1000,3,FALSE)*(N34+P34)/2)+IF((18-12*S34/$J$5)&gt;7.5,7.5,IF((18-12*S34/$J$5)&lt;0,0,(18-12*S34/$J$5)))</f>
        <v>15.278378378378378</v>
      </c>
      <c r="U34" s="80"/>
      <c r="V34" s="80"/>
      <c r="W34" s="80"/>
      <c r="X34" s="80"/>
      <c r="Y34" s="81"/>
      <c r="Z34" s="80"/>
      <c r="AA34" s="80"/>
      <c r="AB34" s="80"/>
      <c r="AC34" s="80"/>
      <c r="AD34" s="81"/>
      <c r="AE34" s="80"/>
      <c r="AF34" s="80"/>
      <c r="AG34" s="80"/>
      <c r="AH34" s="80"/>
      <c r="AI34" s="81"/>
      <c r="AJ34" s="86"/>
      <c r="AK34" s="81"/>
      <c r="AL34" s="79"/>
      <c r="AM34" s="79"/>
    </row>
    <row r="35" spans="1:39">
      <c r="A35" s="19">
        <f t="shared" si="1"/>
        <v>11</v>
      </c>
      <c r="B35" s="34">
        <v>37</v>
      </c>
      <c r="C35" s="22"/>
      <c r="D35" s="22" t="s">
        <v>265</v>
      </c>
      <c r="E35" s="22" t="s">
        <v>266</v>
      </c>
      <c r="F35" s="22"/>
      <c r="G35" s="22"/>
      <c r="H35" s="22"/>
      <c r="I35" s="23" t="s">
        <v>228</v>
      </c>
      <c r="J35" s="27">
        <v>3.8</v>
      </c>
      <c r="K35" s="28">
        <v>3.5</v>
      </c>
      <c r="L35" s="28">
        <v>4</v>
      </c>
      <c r="M35" s="94">
        <v>1.3</v>
      </c>
      <c r="N35" s="94">
        <v>0</v>
      </c>
      <c r="O35" s="91">
        <v>1.6</v>
      </c>
      <c r="P35" s="91">
        <v>0</v>
      </c>
      <c r="Q35" s="91" t="s">
        <v>132</v>
      </c>
      <c r="R35" s="91" t="s">
        <v>143</v>
      </c>
      <c r="S35" s="25">
        <v>23.15</v>
      </c>
      <c r="T35" s="26">
        <f>(J35+K35+L35)+IF((VLOOKUP(Q35,MogulsDD!$A$1:$C$1000,3,FALSE)*(M35+O35)/2)&gt;3.75,3.75,VLOOKUP(Q35,MogulsDD!$A$1:$C$1000,3,FALSE)*(M35+O35)/2)+IF((VLOOKUP(R35,MogulsDD!$A$1:$C$1000,3,FALSE)*(N35+P35)/2)&gt;3.75,3.75,VLOOKUP(R35,MogulsDD!$A$1:$C$1000,3,FALSE)*(N35+P35)/2)+IF((18-12*S35/$J$5)&gt;7.5,7.5,IF((18-12*S35/$J$5)&lt;0,0,(18-12*S35/$J$5)))</f>
        <v>15.168283783783787</v>
      </c>
      <c r="U35" s="80"/>
      <c r="V35" s="80"/>
      <c r="W35" s="80"/>
      <c r="X35" s="80"/>
      <c r="Y35" s="81"/>
      <c r="Z35" s="80"/>
      <c r="AA35" s="80"/>
      <c r="AB35" s="80"/>
      <c r="AC35" s="80"/>
      <c r="AD35" s="81"/>
      <c r="AE35" s="80"/>
      <c r="AF35" s="80"/>
      <c r="AG35" s="80"/>
      <c r="AH35" s="80"/>
      <c r="AI35" s="81"/>
      <c r="AJ35" s="86"/>
      <c r="AK35" s="81"/>
      <c r="AL35" s="79"/>
      <c r="AM35" s="79"/>
    </row>
    <row r="36" spans="1:39" ht="13.5" thickBot="1">
      <c r="A36" s="19">
        <f t="shared" si="1"/>
        <v>12</v>
      </c>
      <c r="B36" s="13">
        <v>35</v>
      </c>
      <c r="C36" s="14"/>
      <c r="D36" s="14" t="s">
        <v>261</v>
      </c>
      <c r="E36" s="14" t="s">
        <v>262</v>
      </c>
      <c r="F36" s="14"/>
      <c r="G36" s="14"/>
      <c r="H36" s="14"/>
      <c r="I36" s="18" t="s">
        <v>245</v>
      </c>
      <c r="J36" s="29">
        <v>2.8</v>
      </c>
      <c r="K36" s="30">
        <v>2.6</v>
      </c>
      <c r="L36" s="30">
        <v>2.5</v>
      </c>
      <c r="M36" s="95">
        <v>1.6</v>
      </c>
      <c r="N36" s="95">
        <v>1.6</v>
      </c>
      <c r="O36" s="92">
        <v>1.6</v>
      </c>
      <c r="P36" s="92">
        <v>1.7</v>
      </c>
      <c r="Q36" s="91" t="s">
        <v>132</v>
      </c>
      <c r="R36" s="91" t="s">
        <v>134</v>
      </c>
      <c r="S36" s="25">
        <v>20.22</v>
      </c>
      <c r="T36" s="26">
        <f>(J36+K36+L36)+IF((VLOOKUP(Q36,MogulsDD!$A$1:$C$1000,3,FALSE)*(M36+O36)/2)&gt;3.75,3.75,VLOOKUP(Q36,MogulsDD!$A$1:$C$1000,3,FALSE)*(M36+O36)/2)+IF((VLOOKUP(R36,MogulsDD!$A$1:$C$1000,3,FALSE)*(N36+P36)/2)&gt;3.75,3.75,VLOOKUP(R36,MogulsDD!$A$1:$C$1000,3,FALSE)*(N36+P36)/2)+IF((18-12*S36/$J$5)&gt;7.5,7.5,IF((18-12*S36/$J$5)&lt;0,0,(18-12*S36/$J$5)))</f>
        <v>14.700824324324326</v>
      </c>
      <c r="U36" s="80"/>
      <c r="V36" s="80"/>
      <c r="W36" s="80"/>
      <c r="X36" s="80"/>
      <c r="Y36" s="81"/>
      <c r="Z36" s="80"/>
      <c r="AA36" s="80"/>
      <c r="AB36" s="80"/>
      <c r="AC36" s="80"/>
      <c r="AD36" s="81"/>
      <c r="AE36" s="80"/>
      <c r="AF36" s="80"/>
      <c r="AG36" s="80"/>
      <c r="AH36" s="80"/>
      <c r="AI36" s="81"/>
      <c r="AJ36" s="86"/>
      <c r="AK36" s="81"/>
      <c r="AL36" s="79"/>
      <c r="AM36" s="79"/>
    </row>
    <row r="37" spans="1:39">
      <c r="A37" s="19">
        <f t="shared" si="1"/>
        <v>13</v>
      </c>
      <c r="B37" s="15">
        <v>44</v>
      </c>
      <c r="C37" s="16"/>
      <c r="D37" s="16" t="s">
        <v>284</v>
      </c>
      <c r="E37" s="16" t="s">
        <v>285</v>
      </c>
      <c r="F37" s="16"/>
      <c r="G37" s="16"/>
      <c r="H37" s="16"/>
      <c r="I37" s="17"/>
      <c r="J37" s="133">
        <v>2.5</v>
      </c>
      <c r="K37" s="25">
        <v>2.8</v>
      </c>
      <c r="L37" s="25">
        <v>2.4</v>
      </c>
      <c r="M37" s="93">
        <v>0.6</v>
      </c>
      <c r="N37" s="93">
        <v>0.4</v>
      </c>
      <c r="O37" s="91">
        <v>1</v>
      </c>
      <c r="P37" s="91">
        <v>0.2</v>
      </c>
      <c r="Q37" s="91" t="s">
        <v>122</v>
      </c>
      <c r="R37" s="91" t="s">
        <v>134</v>
      </c>
      <c r="S37" s="25">
        <v>19.649999999999999</v>
      </c>
      <c r="T37" s="26">
        <f>(J37+K37+L37)+IF((VLOOKUP(Q37,MogulsDD!$A$1:$C$1000,3,FALSE)*(M37+O37)/2)&gt;3.75,3.75,VLOOKUP(Q37,MogulsDD!$A$1:$C$1000,3,FALSE)*(M37+O37)/2)+IF((VLOOKUP(R37,MogulsDD!$A$1:$C$1000,3,FALSE)*(N37+P37)/2)&gt;3.75,3.75,VLOOKUP(R37,MogulsDD!$A$1:$C$1000,3,FALSE)*(N37+P37)/2)+IF((18-12*S37/$J$5)&gt;7.5,7.5,IF((18-12*S37/$J$5)&lt;0,0,(18-12*S37/$J$5)))</f>
        <v>13.621054054054055</v>
      </c>
      <c r="U37" s="80"/>
      <c r="V37" s="80"/>
      <c r="W37" s="80"/>
      <c r="X37" s="80"/>
      <c r="Y37" s="81"/>
      <c r="Z37" s="80"/>
      <c r="AA37" s="80"/>
      <c r="AB37" s="80"/>
      <c r="AC37" s="80"/>
      <c r="AD37" s="81"/>
      <c r="AE37" s="80"/>
      <c r="AF37" s="80"/>
      <c r="AG37" s="80"/>
      <c r="AH37" s="80"/>
      <c r="AI37" s="81"/>
      <c r="AJ37" s="86"/>
      <c r="AK37" s="81"/>
      <c r="AL37" s="79"/>
      <c r="AM37" s="79"/>
    </row>
    <row r="38" spans="1:39">
      <c r="A38" s="19">
        <f t="shared" si="1"/>
        <v>14</v>
      </c>
      <c r="B38" s="34">
        <v>26</v>
      </c>
      <c r="C38" s="22"/>
      <c r="D38" s="22" t="s">
        <v>241</v>
      </c>
      <c r="E38" s="22" t="s">
        <v>242</v>
      </c>
      <c r="F38" s="22"/>
      <c r="G38" s="22"/>
      <c r="H38" s="22"/>
      <c r="I38" s="23" t="s">
        <v>243</v>
      </c>
      <c r="J38" s="36">
        <v>3</v>
      </c>
      <c r="K38" s="28">
        <v>2.9</v>
      </c>
      <c r="L38" s="28">
        <v>2.8</v>
      </c>
      <c r="M38" s="94">
        <v>1.2</v>
      </c>
      <c r="N38" s="94">
        <v>0</v>
      </c>
      <c r="O38" s="91">
        <v>1.6</v>
      </c>
      <c r="P38" s="91">
        <v>0</v>
      </c>
      <c r="Q38" s="91" t="s">
        <v>132</v>
      </c>
      <c r="R38" s="91" t="s">
        <v>143</v>
      </c>
      <c r="S38" s="25">
        <v>22.3</v>
      </c>
      <c r="T38" s="26">
        <f>(J38+K38+L38)+IF((VLOOKUP(Q38,MogulsDD!$A$1:$C$1000,3,FALSE)*(M38+O38)/2)&gt;3.75,3.75,VLOOKUP(Q38,MogulsDD!$A$1:$C$1000,3,FALSE)*(M38+O38)/2)+IF((VLOOKUP(R38,MogulsDD!$A$1:$C$1000,3,FALSE)*(N38+P38)/2)&gt;3.75,3.75,VLOOKUP(R38,MogulsDD!$A$1:$C$1000,3,FALSE)*(N38+P38)/2)+IF((18-12*S38/$J$5)&gt;7.5,7.5,IF((18-12*S38/$J$5)&lt;0,0,(18-12*S38/$J$5)))</f>
        <v>13.089135135135132</v>
      </c>
      <c r="U38" s="80"/>
      <c r="V38" s="80"/>
      <c r="W38" s="80"/>
      <c r="X38" s="80"/>
      <c r="Y38" s="81"/>
      <c r="Z38" s="80"/>
      <c r="AA38" s="80"/>
      <c r="AB38" s="80"/>
      <c r="AC38" s="80"/>
      <c r="AD38" s="81"/>
      <c r="AE38" s="80"/>
      <c r="AF38" s="80"/>
      <c r="AG38" s="80"/>
      <c r="AH38" s="80"/>
      <c r="AI38" s="81"/>
      <c r="AJ38" s="86"/>
      <c r="AK38" s="81"/>
      <c r="AL38" s="79"/>
      <c r="AM38" s="79"/>
    </row>
    <row r="39" spans="1:39">
      <c r="A39" s="19">
        <f t="shared" si="1"/>
        <v>15</v>
      </c>
      <c r="B39" s="34">
        <v>32</v>
      </c>
      <c r="C39" s="22"/>
      <c r="D39" s="22" t="s">
        <v>255</v>
      </c>
      <c r="E39" s="22" t="s">
        <v>247</v>
      </c>
      <c r="F39" s="22"/>
      <c r="G39" s="22"/>
      <c r="H39" s="22"/>
      <c r="I39" s="23" t="s">
        <v>219</v>
      </c>
      <c r="J39" s="36">
        <v>2.2000000000000002</v>
      </c>
      <c r="K39" s="28">
        <v>2.4</v>
      </c>
      <c r="L39" s="28">
        <v>2.5</v>
      </c>
      <c r="M39" s="94">
        <v>0.9</v>
      </c>
      <c r="N39" s="94">
        <v>0.9</v>
      </c>
      <c r="O39" s="91">
        <v>0.7</v>
      </c>
      <c r="P39" s="91">
        <v>0.8</v>
      </c>
      <c r="Q39" s="91" t="s">
        <v>132</v>
      </c>
      <c r="R39" s="91" t="s">
        <v>134</v>
      </c>
      <c r="S39" s="25">
        <v>22.37</v>
      </c>
      <c r="T39" s="26">
        <f>(J39+K39+L39)+IF((VLOOKUP(Q39,MogulsDD!$A$1:$C$1000,3,FALSE)*(M39+O39)/2)&gt;3.75,3.75,VLOOKUP(Q39,MogulsDD!$A$1:$C$1000,3,FALSE)*(M39+O39)/2)+IF((VLOOKUP(R39,MogulsDD!$A$1:$C$1000,3,FALSE)*(N39+P39)/2)&gt;3.75,3.75,VLOOKUP(R39,MogulsDD!$A$1:$C$1000,3,FALSE)*(N39+P39)/2)+IF((18-12*S39/$J$5)&gt;7.5,7.5,IF((18-12*S39/$J$5)&lt;0,0,(18-12*S39/$J$5)))</f>
        <v>11.562229729729729</v>
      </c>
      <c r="U39" s="80"/>
      <c r="V39" s="80"/>
      <c r="W39" s="80"/>
      <c r="X39" s="80"/>
      <c r="Y39" s="81"/>
      <c r="Z39" s="80"/>
      <c r="AA39" s="80"/>
      <c r="AB39" s="80"/>
      <c r="AC39" s="80"/>
      <c r="AD39" s="81"/>
      <c r="AE39" s="80"/>
      <c r="AF39" s="80"/>
      <c r="AG39" s="80"/>
      <c r="AH39" s="80"/>
      <c r="AI39" s="81"/>
      <c r="AJ39" s="86"/>
      <c r="AK39" s="81"/>
      <c r="AL39" s="79"/>
      <c r="AM39" s="79"/>
    </row>
    <row r="40" spans="1:39">
      <c r="A40" s="19">
        <f t="shared" si="1"/>
        <v>16</v>
      </c>
      <c r="B40" s="34">
        <v>42</v>
      </c>
      <c r="C40" s="22"/>
      <c r="D40" s="22" t="s">
        <v>265</v>
      </c>
      <c r="E40" s="22" t="s">
        <v>273</v>
      </c>
      <c r="F40" s="22"/>
      <c r="G40" s="22"/>
      <c r="H40" s="22"/>
      <c r="I40" s="23" t="s">
        <v>274</v>
      </c>
      <c r="J40" s="36">
        <v>2.8</v>
      </c>
      <c r="K40" s="28">
        <v>2.4</v>
      </c>
      <c r="L40" s="28">
        <v>3</v>
      </c>
      <c r="M40" s="94">
        <v>0.3</v>
      </c>
      <c r="N40" s="94">
        <v>0.6</v>
      </c>
      <c r="O40" s="91">
        <v>0.4</v>
      </c>
      <c r="P40" s="91">
        <v>0.7</v>
      </c>
      <c r="Q40" s="91" t="s">
        <v>134</v>
      </c>
      <c r="R40" s="91" t="s">
        <v>132</v>
      </c>
      <c r="S40" s="25">
        <v>23.57</v>
      </c>
      <c r="T40" s="26">
        <f>(J40+K40+L40)+IF((VLOOKUP(Q40,MogulsDD!$A$1:$C$1000,3,FALSE)*(M40+O40)/2)&gt;3.75,3.75,VLOOKUP(Q40,MogulsDD!$A$1:$C$1000,3,FALSE)*(M40+O40)/2)+IF((VLOOKUP(R40,MogulsDD!$A$1:$C$1000,3,FALSE)*(N40+P40)/2)&gt;3.75,3.75,VLOOKUP(R40,MogulsDD!$A$1:$C$1000,3,FALSE)*(N40+P40)/2)+IF((18-12*S40/$J$5)&gt;7.5,7.5,IF((18-12*S40/$J$5)&lt;0,0,(18-12*S40/$J$5)))</f>
        <v>11.50735135135135</v>
      </c>
      <c r="U40" s="80"/>
      <c r="V40" s="80"/>
      <c r="W40" s="80"/>
      <c r="X40" s="80"/>
      <c r="Y40" s="81"/>
      <c r="Z40" s="80"/>
      <c r="AA40" s="80"/>
      <c r="AB40" s="80"/>
      <c r="AC40" s="80"/>
      <c r="AD40" s="81"/>
      <c r="AE40" s="80"/>
      <c r="AF40" s="80"/>
      <c r="AG40" s="80"/>
      <c r="AH40" s="80"/>
      <c r="AI40" s="81"/>
      <c r="AJ40" s="86"/>
      <c r="AK40" s="81"/>
      <c r="AL40" s="79"/>
      <c r="AM40" s="79"/>
    </row>
    <row r="41" spans="1:39">
      <c r="A41" s="19">
        <f t="shared" si="1"/>
        <v>17</v>
      </c>
      <c r="B41" s="34">
        <v>31</v>
      </c>
      <c r="C41" s="22"/>
      <c r="D41" s="22" t="s">
        <v>253</v>
      </c>
      <c r="E41" s="22" t="s">
        <v>254</v>
      </c>
      <c r="F41" s="22"/>
      <c r="G41" s="22"/>
      <c r="H41" s="22"/>
      <c r="I41" s="23" t="s">
        <v>219</v>
      </c>
      <c r="J41" s="36">
        <v>2</v>
      </c>
      <c r="K41" s="28">
        <v>2</v>
      </c>
      <c r="L41" s="28">
        <v>2.4</v>
      </c>
      <c r="M41" s="94">
        <v>0.2</v>
      </c>
      <c r="N41" s="94">
        <v>0.3</v>
      </c>
      <c r="O41" s="91">
        <v>0.4</v>
      </c>
      <c r="P41" s="91">
        <v>0.4</v>
      </c>
      <c r="Q41" s="91" t="s">
        <v>133</v>
      </c>
      <c r="R41" s="91" t="s">
        <v>132</v>
      </c>
      <c r="S41" s="25">
        <v>21.61</v>
      </c>
      <c r="T41" s="26">
        <f>(J41+K41+L41)+IF((VLOOKUP(Q41,MogulsDD!$A$1:$C$1000,3,FALSE)*(M41+O41)/2)&gt;3.75,3.75,VLOOKUP(Q41,MogulsDD!$A$1:$C$1000,3,FALSE)*(M41+O41)/2)+IF((VLOOKUP(R41,MogulsDD!$A$1:$C$1000,3,FALSE)*(N41+P41)/2)&gt;3.75,3.75,VLOOKUP(R41,MogulsDD!$A$1:$C$1000,3,FALSE)*(N41+P41)/2)+IF((18-12*S41/$J$5)&gt;7.5,7.5,IF((18-12*S41/$J$5)&lt;0,0,(18-12*S41/$J$5)))</f>
        <v>10.746202702702703</v>
      </c>
      <c r="U41" s="80"/>
      <c r="V41" s="80"/>
      <c r="W41" s="80"/>
      <c r="X41" s="80"/>
      <c r="Y41" s="81"/>
      <c r="Z41" s="80"/>
      <c r="AA41" s="80"/>
      <c r="AB41" s="80"/>
      <c r="AC41" s="80"/>
      <c r="AD41" s="81"/>
      <c r="AE41" s="80"/>
      <c r="AF41" s="80"/>
      <c r="AG41" s="80"/>
      <c r="AH41" s="80"/>
      <c r="AI41" s="81"/>
      <c r="AJ41" s="86"/>
      <c r="AK41" s="81"/>
      <c r="AL41" s="79"/>
      <c r="AM41" s="79"/>
    </row>
    <row r="42" spans="1:39">
      <c r="A42" s="19">
        <f t="shared" si="1"/>
        <v>18</v>
      </c>
      <c r="B42" s="34">
        <v>30</v>
      </c>
      <c r="C42" s="22"/>
      <c r="D42" s="22" t="s">
        <v>250</v>
      </c>
      <c r="E42" s="22" t="s">
        <v>251</v>
      </c>
      <c r="F42" s="22"/>
      <c r="G42" s="22"/>
      <c r="H42" s="22"/>
      <c r="I42" s="23" t="s">
        <v>252</v>
      </c>
      <c r="J42" s="36">
        <v>1.4</v>
      </c>
      <c r="K42" s="28">
        <v>2</v>
      </c>
      <c r="L42" s="28">
        <v>2</v>
      </c>
      <c r="M42" s="94">
        <v>1.1000000000000001</v>
      </c>
      <c r="N42" s="94">
        <v>0.3</v>
      </c>
      <c r="O42" s="91">
        <v>1</v>
      </c>
      <c r="P42" s="91">
        <v>0.1</v>
      </c>
      <c r="Q42" s="91" t="s">
        <v>295</v>
      </c>
      <c r="R42" s="91" t="s">
        <v>134</v>
      </c>
      <c r="S42" s="25">
        <v>22.03</v>
      </c>
      <c r="T42" s="26">
        <f>(J42+K42+L42)+IF((VLOOKUP(Q42,MogulsDD!$A$1:$C$1000,3,FALSE)*(M42+O42)/2)&gt;3.75,3.75,VLOOKUP(Q42,MogulsDD!$A$1:$C$1000,3,FALSE)*(M42+O42)/2)+IF((VLOOKUP(R42,MogulsDD!$A$1:$C$1000,3,FALSE)*(N42+P42)/2)&gt;3.75,3.75,VLOOKUP(R42,MogulsDD!$A$1:$C$1000,3,FALSE)*(N42+P42)/2)+IF((18-12*S42/$J$5)&gt;7.5,7.5,IF((18-12*S42/$J$5)&lt;0,0,(18-12*S42/$J$5)))</f>
        <v>10.32677027027027</v>
      </c>
      <c r="U42" s="80"/>
      <c r="V42" s="80"/>
      <c r="W42" s="80"/>
      <c r="X42" s="80"/>
      <c r="Y42" s="81"/>
      <c r="Z42" s="80"/>
      <c r="AA42" s="80"/>
      <c r="AB42" s="80"/>
      <c r="AC42" s="80"/>
      <c r="AD42" s="81"/>
      <c r="AE42" s="80"/>
      <c r="AF42" s="80"/>
      <c r="AG42" s="80"/>
      <c r="AH42" s="80"/>
      <c r="AI42" s="81"/>
      <c r="AJ42" s="86"/>
      <c r="AK42" s="81"/>
      <c r="AL42" s="79"/>
      <c r="AM42" s="79"/>
    </row>
    <row r="43" spans="1:39">
      <c r="A43" s="19">
        <f t="shared" si="1"/>
        <v>19</v>
      </c>
      <c r="B43" s="34">
        <v>40</v>
      </c>
      <c r="C43" s="22"/>
      <c r="D43" s="22" t="s">
        <v>255</v>
      </c>
      <c r="E43" s="22" t="s">
        <v>242</v>
      </c>
      <c r="F43" s="22"/>
      <c r="G43" s="22"/>
      <c r="H43" s="22"/>
      <c r="I43" s="23" t="s">
        <v>271</v>
      </c>
      <c r="J43" s="36">
        <v>0.8</v>
      </c>
      <c r="K43" s="28">
        <v>1</v>
      </c>
      <c r="L43" s="28">
        <v>0.7</v>
      </c>
      <c r="M43" s="94">
        <v>1</v>
      </c>
      <c r="N43" s="94">
        <v>0.4</v>
      </c>
      <c r="O43" s="91">
        <v>1.3</v>
      </c>
      <c r="P43" s="91">
        <v>0.6</v>
      </c>
      <c r="Q43" s="91" t="s">
        <v>132</v>
      </c>
      <c r="R43" s="91" t="s">
        <v>133</v>
      </c>
      <c r="S43" s="25">
        <v>23.37</v>
      </c>
      <c r="T43" s="26">
        <f>(J43+K43+L43)+IF((VLOOKUP(Q43,MogulsDD!$A$1:$C$1000,3,FALSE)*(M43+O43)/2)&gt;3.75,3.75,VLOOKUP(Q43,MogulsDD!$A$1:$C$1000,3,FALSE)*(M43+O43)/2)+IF((VLOOKUP(R43,MogulsDD!$A$1:$C$1000,3,FALSE)*(N43+P43)/2)&gt;3.75,3.75,VLOOKUP(R43,MogulsDD!$A$1:$C$1000,3,FALSE)*(N43+P43)/2)+IF((18-12*S43/$J$5)&gt;7.5,7.5,IF((18-12*S43/$J$5)&lt;0,0,(18-12*S43/$J$5)))</f>
        <v>6.2925810810810798</v>
      </c>
      <c r="U43" s="80"/>
      <c r="V43" s="80"/>
      <c r="W43" s="80"/>
      <c r="X43" s="80"/>
      <c r="Y43" s="81"/>
      <c r="Z43" s="80"/>
      <c r="AA43" s="80"/>
      <c r="AB43" s="80"/>
      <c r="AC43" s="80"/>
      <c r="AD43" s="81"/>
      <c r="AE43" s="80"/>
      <c r="AF43" s="80"/>
      <c r="AG43" s="80"/>
      <c r="AH43" s="80"/>
      <c r="AI43" s="81"/>
      <c r="AJ43" s="86"/>
      <c r="AK43" s="81"/>
      <c r="AL43" s="79"/>
      <c r="AM43" s="79"/>
    </row>
    <row r="44" spans="1:39">
      <c r="A44" s="19">
        <f t="shared" si="1"/>
        <v>20</v>
      </c>
      <c r="B44" s="34">
        <v>34</v>
      </c>
      <c r="C44" s="22"/>
      <c r="D44" s="22" t="s">
        <v>258</v>
      </c>
      <c r="E44" s="22" t="s">
        <v>259</v>
      </c>
      <c r="F44" s="22"/>
      <c r="G44" s="22"/>
      <c r="H44" s="22"/>
      <c r="I44" s="23" t="s">
        <v>260</v>
      </c>
      <c r="J44" s="132">
        <v>0.1</v>
      </c>
      <c r="K44" s="134">
        <v>1</v>
      </c>
      <c r="L44" s="134">
        <v>0.9</v>
      </c>
      <c r="M44" s="135">
        <v>0.4</v>
      </c>
      <c r="N44" s="135">
        <v>0.4</v>
      </c>
      <c r="O44" s="97">
        <v>0.3</v>
      </c>
      <c r="P44" s="97">
        <v>0.3</v>
      </c>
      <c r="Q44" s="91" t="s">
        <v>116</v>
      </c>
      <c r="R44" s="91" t="s">
        <v>141</v>
      </c>
      <c r="S44" s="25">
        <v>22.48</v>
      </c>
      <c r="T44" s="26">
        <f>(J44+K44+L44)+IF((VLOOKUP(Q44,MogulsDD!$A$1:$C$1000,3,FALSE)*(M44+O44)/2)&gt;3.75,3.75,VLOOKUP(Q44,MogulsDD!$A$1:$C$1000,3,FALSE)*(M44+O44)/2)+IF((VLOOKUP(R44,MogulsDD!$A$1:$C$1000,3,FALSE)*(N44+P44)/2)&gt;3.75,3.75,VLOOKUP(R44,MogulsDD!$A$1:$C$1000,3,FALSE)*(N44+P44)/2)+IF((18-12*S44/$J$5)&gt;7.5,7.5,IF((18-12*S44/$J$5)&lt;0,0,(18-12*S44/$J$5)))</f>
        <v>6.1533783783783784</v>
      </c>
      <c r="U44" s="80"/>
      <c r="V44" s="80"/>
      <c r="W44" s="80"/>
      <c r="X44" s="80"/>
      <c r="Y44" s="81"/>
      <c r="Z44" s="80"/>
      <c r="AA44" s="80"/>
      <c r="AB44" s="80"/>
      <c r="AC44" s="80"/>
      <c r="AD44" s="81"/>
      <c r="AE44" s="80"/>
      <c r="AF44" s="80"/>
      <c r="AG44" s="80"/>
      <c r="AH44" s="80"/>
      <c r="AI44" s="81"/>
      <c r="AJ44" s="86"/>
      <c r="AK44" s="81"/>
      <c r="AL44" s="79"/>
      <c r="AM44" s="79"/>
    </row>
    <row r="45" spans="1:39">
      <c r="A45" s="19">
        <f t="shared" si="1"/>
        <v>21</v>
      </c>
      <c r="B45" s="34">
        <v>21</v>
      </c>
      <c r="C45" s="22"/>
      <c r="D45" s="22" t="s">
        <v>231</v>
      </c>
      <c r="E45" s="22" t="s">
        <v>232</v>
      </c>
      <c r="F45" s="22"/>
      <c r="G45" s="22"/>
      <c r="H45" s="22"/>
      <c r="I45" s="23" t="s">
        <v>225</v>
      </c>
      <c r="J45" s="36">
        <v>0.1</v>
      </c>
      <c r="K45" s="28">
        <v>0.1</v>
      </c>
      <c r="L45" s="28">
        <v>0.1</v>
      </c>
      <c r="M45" s="94">
        <v>0.4</v>
      </c>
      <c r="N45" s="94">
        <v>0.1</v>
      </c>
      <c r="O45" s="91">
        <v>0.3</v>
      </c>
      <c r="P45" s="91">
        <v>0.1</v>
      </c>
      <c r="Q45" s="91" t="s">
        <v>134</v>
      </c>
      <c r="R45" s="91" t="s">
        <v>132</v>
      </c>
      <c r="S45" s="25">
        <v>33.49</v>
      </c>
      <c r="T45" s="26">
        <f>(J45+K45+L45)+IF((VLOOKUP(Q45,MogulsDD!$A$1:$C$1000,3,FALSE)*(M45+O45)/2)&gt;3.75,3.75,VLOOKUP(Q45,MogulsDD!$A$1:$C$1000,3,FALSE)*(M45+O45)/2)+IF((VLOOKUP(R45,MogulsDD!$A$1:$C$1000,3,FALSE)*(N45+P45)/2)&gt;3.75,3.75,VLOOKUP(R45,MogulsDD!$A$1:$C$1000,3,FALSE)*(N45+P45)/2)+IF((18-12*S45/$J$5)&gt;7.5,7.5,IF((18-12*S45/$J$5)&lt;0,0,(18-12*S45/$J$5)))</f>
        <v>0.5605</v>
      </c>
      <c r="U45" s="80"/>
      <c r="V45" s="80"/>
      <c r="W45" s="80"/>
      <c r="X45" s="80"/>
      <c r="Y45" s="81"/>
      <c r="Z45" s="80"/>
      <c r="AA45" s="80"/>
      <c r="AB45" s="80"/>
      <c r="AC45" s="80"/>
      <c r="AD45" s="81"/>
      <c r="AE45" s="80"/>
      <c r="AF45" s="80"/>
      <c r="AG45" s="80"/>
      <c r="AH45" s="80"/>
      <c r="AI45" s="81"/>
      <c r="AJ45" s="86"/>
      <c r="AK45" s="81"/>
      <c r="AL45" s="79"/>
      <c r="AM45" s="79"/>
    </row>
    <row r="46" spans="1:39">
      <c r="A46" s="19">
        <f t="shared" si="1"/>
        <v>22</v>
      </c>
      <c r="B46" s="34">
        <v>41</v>
      </c>
      <c r="C46" s="22"/>
      <c r="D46" s="22" t="s">
        <v>263</v>
      </c>
      <c r="E46" s="22" t="s">
        <v>272</v>
      </c>
      <c r="F46" s="22"/>
      <c r="G46" s="22"/>
      <c r="H46" s="22"/>
      <c r="I46" s="23" t="s">
        <v>275</v>
      </c>
      <c r="J46" s="36"/>
      <c r="K46" s="28"/>
      <c r="L46" s="28"/>
      <c r="M46" s="94"/>
      <c r="N46" s="94"/>
      <c r="O46" s="91"/>
      <c r="P46" s="91"/>
      <c r="Q46" s="91" t="s">
        <v>143</v>
      </c>
      <c r="R46" s="91" t="s">
        <v>143</v>
      </c>
      <c r="S46" s="25">
        <v>9999</v>
      </c>
      <c r="T46" s="26">
        <f>(J46+K46+L46)+IF((VLOOKUP(Q46,MogulsDD!$A$1:$C$1000,3,FALSE)*(M46+O46)/2)&gt;3.75,3.75,VLOOKUP(Q46,MogulsDD!$A$1:$C$1000,3,FALSE)*(M46+O46)/2)+IF((VLOOKUP(R46,MogulsDD!$A$1:$C$1000,3,FALSE)*(N46+P46)/2)&gt;3.75,3.75,VLOOKUP(R46,MogulsDD!$A$1:$C$1000,3,FALSE)*(N46+P46)/2)+IF((18-12*S46/$J$5)&gt;7.5,7.5,IF((18-12*S46/$J$5)&lt;0,0,(18-12*S46/$J$5)))</f>
        <v>0</v>
      </c>
      <c r="U46" s="80"/>
      <c r="V46" s="80"/>
      <c r="W46" s="80"/>
      <c r="X46" s="80"/>
      <c r="Y46" s="81"/>
      <c r="Z46" s="80"/>
      <c r="AA46" s="80"/>
      <c r="AB46" s="80"/>
      <c r="AC46" s="80"/>
      <c r="AD46" s="81"/>
      <c r="AE46" s="80"/>
      <c r="AF46" s="80"/>
      <c r="AG46" s="80"/>
      <c r="AH46" s="80"/>
      <c r="AI46" s="81"/>
      <c r="AJ46" s="86"/>
      <c r="AK46" s="81"/>
      <c r="AL46" s="79"/>
      <c r="AM46" s="79"/>
    </row>
    <row r="47" spans="1:39">
      <c r="A47" s="19">
        <f t="shared" si="1"/>
        <v>22</v>
      </c>
      <c r="B47" s="34">
        <v>45</v>
      </c>
      <c r="C47" s="22"/>
      <c r="D47" s="22" t="s">
        <v>283</v>
      </c>
      <c r="E47" s="22" t="s">
        <v>242</v>
      </c>
      <c r="F47" s="22"/>
      <c r="G47" s="22"/>
      <c r="H47" s="22"/>
      <c r="I47" s="23"/>
      <c r="J47" s="36"/>
      <c r="K47" s="28"/>
      <c r="L47" s="28"/>
      <c r="M47" s="94"/>
      <c r="N47" s="94"/>
      <c r="O47" s="91"/>
      <c r="P47" s="91"/>
      <c r="Q47" s="91" t="s">
        <v>143</v>
      </c>
      <c r="R47" s="91" t="s">
        <v>143</v>
      </c>
      <c r="S47" s="25">
        <v>9999</v>
      </c>
      <c r="T47" s="26">
        <f>(J47+K47+L47)+IF((VLOOKUP(Q47,MogulsDD!$A$1:$C$1000,3,FALSE)*(M47+O47)/2)&gt;3.75,3.75,VLOOKUP(Q47,MogulsDD!$A$1:$C$1000,3,FALSE)*(M47+O47)/2)+IF((VLOOKUP(R47,MogulsDD!$A$1:$C$1000,3,FALSE)*(N47+P47)/2)&gt;3.75,3.75,VLOOKUP(R47,MogulsDD!$A$1:$C$1000,3,FALSE)*(N47+P47)/2)+IF((18-12*S47/$J$5)&gt;7.5,7.5,IF((18-12*S47/$J$5)&lt;0,0,(18-12*S47/$J$5)))</f>
        <v>0</v>
      </c>
      <c r="U47" s="80"/>
      <c r="V47" s="80"/>
      <c r="W47" s="80"/>
      <c r="X47" s="80"/>
      <c r="Y47" s="81"/>
      <c r="Z47" s="80"/>
      <c r="AA47" s="80"/>
      <c r="AB47" s="80"/>
      <c r="AC47" s="80"/>
      <c r="AD47" s="81"/>
      <c r="AE47" s="80"/>
      <c r="AF47" s="80"/>
      <c r="AG47" s="80"/>
      <c r="AH47" s="80"/>
      <c r="AI47" s="81"/>
      <c r="AJ47" s="86"/>
      <c r="AK47" s="81"/>
      <c r="AL47" s="79"/>
      <c r="AM47" s="79"/>
    </row>
    <row r="48" spans="1:39">
      <c r="A48" s="19">
        <f t="shared" si="1"/>
        <v>22</v>
      </c>
      <c r="B48" s="34"/>
      <c r="C48" s="22"/>
      <c r="D48" s="22"/>
      <c r="E48" s="22"/>
      <c r="F48" s="22"/>
      <c r="G48" s="22"/>
      <c r="H48" s="22"/>
      <c r="I48" s="23"/>
      <c r="J48" s="36"/>
      <c r="K48" s="28"/>
      <c r="L48" s="28"/>
      <c r="M48" s="94"/>
      <c r="N48" s="94"/>
      <c r="O48" s="91"/>
      <c r="P48" s="91"/>
      <c r="Q48" s="91" t="s">
        <v>143</v>
      </c>
      <c r="R48" s="91" t="s">
        <v>143</v>
      </c>
      <c r="S48" s="25">
        <v>9999</v>
      </c>
      <c r="T48" s="26">
        <f>(J48+K48+L48)+IF((VLOOKUP(Q48,MogulsDD!$A$1:$C$1000,3,FALSE)*(M48+O48)/2)&gt;3.75,3.75,VLOOKUP(Q48,MogulsDD!$A$1:$C$1000,3,FALSE)*(M48+O48)/2)+IF((VLOOKUP(R48,MogulsDD!$A$1:$C$1000,3,FALSE)*(N48+P48)/2)&gt;3.75,3.75,VLOOKUP(R48,MogulsDD!$A$1:$C$1000,3,FALSE)*(N48+P48)/2)+IF((18-12*S48/$J$5)&gt;7.5,7.5,IF((18-12*S48/$J$5)&lt;0,0,(18-12*S48/$J$5)))</f>
        <v>0</v>
      </c>
      <c r="U48" s="80"/>
      <c r="V48" s="80"/>
      <c r="W48" s="80"/>
      <c r="X48" s="80"/>
      <c r="Y48" s="81"/>
      <c r="Z48" s="80"/>
      <c r="AA48" s="80"/>
      <c r="AB48" s="80"/>
      <c r="AC48" s="80"/>
      <c r="AD48" s="81"/>
      <c r="AE48" s="80"/>
      <c r="AF48" s="80"/>
      <c r="AG48" s="80"/>
      <c r="AH48" s="80"/>
      <c r="AI48" s="81"/>
      <c r="AJ48" s="86"/>
      <c r="AK48" s="81"/>
      <c r="AL48" s="79"/>
      <c r="AM48" s="79"/>
    </row>
    <row r="49" spans="1:39">
      <c r="A49" s="19">
        <f t="shared" si="1"/>
        <v>22</v>
      </c>
      <c r="B49" s="34"/>
      <c r="C49" s="22"/>
      <c r="D49" s="22"/>
      <c r="E49" s="22"/>
      <c r="F49" s="22"/>
      <c r="G49" s="22"/>
      <c r="H49" s="22"/>
      <c r="I49" s="23"/>
      <c r="J49" s="36"/>
      <c r="K49" s="28"/>
      <c r="L49" s="28"/>
      <c r="M49" s="94"/>
      <c r="N49" s="94"/>
      <c r="O49" s="91"/>
      <c r="P49" s="91"/>
      <c r="Q49" s="91" t="s">
        <v>143</v>
      </c>
      <c r="R49" s="91" t="s">
        <v>143</v>
      </c>
      <c r="S49" s="25">
        <v>9999</v>
      </c>
      <c r="T49" s="26">
        <f>(J49+K49+L49)+IF((VLOOKUP(Q49,MogulsDD!$A$1:$C$1000,3,FALSE)*(M49+O49)/2)&gt;3.75,3.75,VLOOKUP(Q49,MogulsDD!$A$1:$C$1000,3,FALSE)*(M49+O49)/2)+IF((VLOOKUP(R49,MogulsDD!$A$1:$C$1000,3,FALSE)*(N49+P49)/2)&gt;3.75,3.75,VLOOKUP(R49,MogulsDD!$A$1:$C$1000,3,FALSE)*(N49+P49)/2)+IF((18-12*S49/$J$5)&gt;7.5,7.5,IF((18-12*S49/$J$5)&lt;0,0,(18-12*S49/$J$5)))</f>
        <v>0</v>
      </c>
      <c r="U49" s="80"/>
      <c r="V49" s="80"/>
      <c r="W49" s="80"/>
      <c r="X49" s="80"/>
      <c r="Y49" s="81"/>
      <c r="Z49" s="80"/>
      <c r="AA49" s="80"/>
      <c r="AB49" s="80"/>
      <c r="AC49" s="80"/>
      <c r="AD49" s="81"/>
      <c r="AE49" s="80"/>
      <c r="AF49" s="80"/>
      <c r="AG49" s="80"/>
      <c r="AH49" s="80"/>
      <c r="AI49" s="81"/>
      <c r="AJ49" s="86"/>
      <c r="AK49" s="81"/>
      <c r="AL49" s="79"/>
      <c r="AM49" s="79"/>
    </row>
    <row r="50" spans="1:39">
      <c r="A50" s="19">
        <f t="shared" si="1"/>
        <v>22</v>
      </c>
      <c r="B50" s="34"/>
      <c r="C50" s="22"/>
      <c r="D50" s="22"/>
      <c r="E50" s="22"/>
      <c r="F50" s="22"/>
      <c r="G50" s="22"/>
      <c r="H50" s="22"/>
      <c r="I50" s="23"/>
      <c r="J50" s="36"/>
      <c r="K50" s="28"/>
      <c r="L50" s="28"/>
      <c r="M50" s="94"/>
      <c r="N50" s="94"/>
      <c r="O50" s="91"/>
      <c r="P50" s="91"/>
      <c r="Q50" s="91" t="s">
        <v>143</v>
      </c>
      <c r="R50" s="91" t="s">
        <v>143</v>
      </c>
      <c r="S50" s="25">
        <v>9999</v>
      </c>
      <c r="T50" s="26">
        <f>(J50+K50+L50)+IF((VLOOKUP(Q50,MogulsDD!$A$1:$C$1000,3,FALSE)*(M50+O50)/2)&gt;3.75,3.75,VLOOKUP(Q50,MogulsDD!$A$1:$C$1000,3,FALSE)*(M50+O50)/2)+IF((VLOOKUP(R50,MogulsDD!$A$1:$C$1000,3,FALSE)*(N50+P50)/2)&gt;3.75,3.75,VLOOKUP(R50,MogulsDD!$A$1:$C$1000,3,FALSE)*(N50+P50)/2)+IF((18-12*S50/$J$5)&gt;7.5,7.5,IF((18-12*S50/$J$5)&lt;0,0,(18-12*S50/$J$5)))</f>
        <v>0</v>
      </c>
      <c r="U50" s="80"/>
      <c r="V50" s="80"/>
      <c r="W50" s="80"/>
      <c r="X50" s="80"/>
      <c r="Y50" s="81"/>
      <c r="Z50" s="80"/>
      <c r="AA50" s="80"/>
      <c r="AB50" s="80"/>
      <c r="AC50" s="80"/>
      <c r="AD50" s="81"/>
      <c r="AE50" s="80"/>
      <c r="AF50" s="80"/>
      <c r="AG50" s="80"/>
      <c r="AH50" s="80"/>
      <c r="AI50" s="81"/>
      <c r="AJ50" s="86"/>
      <c r="AK50" s="81"/>
      <c r="AL50" s="79"/>
      <c r="AM50" s="79"/>
    </row>
    <row r="51" spans="1:39">
      <c r="A51" s="19">
        <f t="shared" si="1"/>
        <v>22</v>
      </c>
      <c r="B51" s="34"/>
      <c r="C51" s="22"/>
      <c r="D51" s="22"/>
      <c r="E51" s="22"/>
      <c r="F51" s="22"/>
      <c r="G51" s="22"/>
      <c r="H51" s="22"/>
      <c r="I51" s="23"/>
      <c r="J51" s="36"/>
      <c r="K51" s="28"/>
      <c r="L51" s="28"/>
      <c r="M51" s="94"/>
      <c r="N51" s="94"/>
      <c r="O51" s="91"/>
      <c r="P51" s="91"/>
      <c r="Q51" s="91" t="s">
        <v>143</v>
      </c>
      <c r="R51" s="91" t="s">
        <v>143</v>
      </c>
      <c r="S51" s="25">
        <v>9999</v>
      </c>
      <c r="T51" s="26">
        <f>(J51+K51+L51)+IF((VLOOKUP(Q51,MogulsDD!$A$1:$C$1000,3,FALSE)*(M51+O51)/2)&gt;3.75,3.75,VLOOKUP(Q51,MogulsDD!$A$1:$C$1000,3,FALSE)*(M51+O51)/2)+IF((VLOOKUP(R51,MogulsDD!$A$1:$C$1000,3,FALSE)*(N51+P51)/2)&gt;3.75,3.75,VLOOKUP(R51,MogulsDD!$A$1:$C$1000,3,FALSE)*(N51+P51)/2)+IF((18-12*S51/$J$5)&gt;7.5,7.5,IF((18-12*S51/$J$5)&lt;0,0,(18-12*S51/$J$5)))</f>
        <v>0</v>
      </c>
      <c r="U51" s="80"/>
      <c r="V51" s="80"/>
      <c r="W51" s="80"/>
      <c r="X51" s="80"/>
      <c r="Y51" s="81"/>
      <c r="Z51" s="80"/>
      <c r="AA51" s="80"/>
      <c r="AB51" s="80"/>
      <c r="AC51" s="80"/>
      <c r="AD51" s="81"/>
      <c r="AE51" s="80"/>
      <c r="AF51" s="80"/>
      <c r="AG51" s="80"/>
      <c r="AH51" s="80"/>
      <c r="AI51" s="81"/>
      <c r="AJ51" s="86"/>
      <c r="AK51" s="81"/>
      <c r="AL51" s="79"/>
      <c r="AM51" s="79"/>
    </row>
    <row r="52" spans="1:39" ht="13.5" thickBot="1">
      <c r="A52" s="19">
        <f t="shared" si="1"/>
        <v>22</v>
      </c>
      <c r="B52" s="35"/>
      <c r="C52" s="31"/>
      <c r="D52" s="31"/>
      <c r="E52" s="31"/>
      <c r="F52" s="31"/>
      <c r="G52" s="31"/>
      <c r="H52" s="31"/>
      <c r="I52" s="32"/>
      <c r="J52" s="37"/>
      <c r="K52" s="30"/>
      <c r="L52" s="30"/>
      <c r="M52" s="95"/>
      <c r="N52" s="95"/>
      <c r="O52" s="92"/>
      <c r="P52" s="92"/>
      <c r="Q52" s="91" t="s">
        <v>143</v>
      </c>
      <c r="R52" s="91" t="s">
        <v>143</v>
      </c>
      <c r="S52" s="25">
        <v>9999</v>
      </c>
      <c r="T52" s="26">
        <f>(J52+K52+L52)+IF((VLOOKUP(Q52,MogulsDD!$A$1:$C$1000,3,FALSE)*(M52+O52)/2)&gt;3.75,3.75,VLOOKUP(Q52,MogulsDD!$A$1:$C$1000,3,FALSE)*(M52+O52)/2)+IF((VLOOKUP(R52,MogulsDD!$A$1:$C$1000,3,FALSE)*(N52+P52)/2)&gt;3.75,3.75,VLOOKUP(R52,MogulsDD!$A$1:$C$1000,3,FALSE)*(N52+P52)/2)+IF((18-12*S52/$J$5)&gt;7.5,7.5,IF((18-12*S52/$J$5)&lt;0,0,(18-12*S52/$J$5)))</f>
        <v>0</v>
      </c>
      <c r="U52" s="80"/>
      <c r="V52" s="80"/>
      <c r="W52" s="80"/>
      <c r="X52" s="80"/>
      <c r="Y52" s="81"/>
      <c r="Z52" s="80"/>
      <c r="AA52" s="80"/>
      <c r="AB52" s="80"/>
      <c r="AC52" s="80"/>
      <c r="AD52" s="81"/>
      <c r="AE52" s="80"/>
      <c r="AF52" s="80"/>
      <c r="AG52" s="80"/>
      <c r="AH52" s="80"/>
      <c r="AI52" s="81"/>
      <c r="AJ52" s="86"/>
      <c r="AK52" s="81"/>
      <c r="AL52" s="79"/>
      <c r="AM52" s="79"/>
    </row>
    <row r="53" spans="1:39">
      <c r="U53" s="81"/>
      <c r="V53" s="81"/>
      <c r="W53" s="81"/>
      <c r="X53" s="81"/>
      <c r="Y53" s="81"/>
      <c r="Z53" s="81"/>
      <c r="AA53" s="81"/>
      <c r="AB53" s="81"/>
      <c r="AC53" s="81"/>
      <c r="AD53" s="81"/>
      <c r="AE53" s="81"/>
      <c r="AF53" s="81"/>
      <c r="AG53" s="81"/>
      <c r="AH53" s="81"/>
      <c r="AI53" s="81"/>
      <c r="AJ53" s="81"/>
      <c r="AK53" s="81"/>
      <c r="AL53" s="79"/>
      <c r="AM53" s="79"/>
    </row>
    <row r="54" spans="1:39">
      <c r="U54" s="81"/>
      <c r="V54" s="81"/>
      <c r="W54" s="81"/>
      <c r="X54" s="81"/>
      <c r="Y54" s="81"/>
      <c r="Z54" s="81"/>
      <c r="AA54" s="81"/>
      <c r="AB54" s="81"/>
      <c r="AC54" s="81"/>
      <c r="AD54" s="81"/>
      <c r="AE54" s="81"/>
      <c r="AF54" s="81"/>
      <c r="AG54" s="81"/>
      <c r="AH54" s="81"/>
      <c r="AI54" s="81"/>
      <c r="AJ54" s="81"/>
      <c r="AK54" s="81"/>
      <c r="AL54" s="79"/>
      <c r="AM54" s="79"/>
    </row>
    <row r="55" spans="1:39">
      <c r="U55" s="81"/>
      <c r="V55" s="81"/>
      <c r="W55" s="81"/>
      <c r="X55" s="81"/>
      <c r="Y55" s="81"/>
      <c r="Z55" s="81"/>
      <c r="AA55" s="81"/>
      <c r="AB55" s="81"/>
      <c r="AC55" s="81"/>
      <c r="AD55" s="81"/>
      <c r="AE55" s="81"/>
      <c r="AF55" s="81"/>
      <c r="AG55" s="81"/>
      <c r="AH55" s="81"/>
      <c r="AI55" s="81"/>
      <c r="AJ55" s="81"/>
      <c r="AK55" s="81"/>
      <c r="AL55" s="79"/>
      <c r="AM55" s="79"/>
    </row>
    <row r="56" spans="1:39">
      <c r="U56" s="81"/>
      <c r="V56" s="81"/>
      <c r="W56" s="81"/>
      <c r="X56" s="81"/>
      <c r="Y56" s="81"/>
      <c r="Z56" s="81"/>
      <c r="AA56" s="81"/>
      <c r="AB56" s="81"/>
      <c r="AC56" s="81"/>
      <c r="AD56" s="81"/>
      <c r="AE56" s="81"/>
      <c r="AF56" s="81"/>
      <c r="AG56" s="81"/>
      <c r="AH56" s="81"/>
      <c r="AI56" s="81"/>
      <c r="AJ56" s="81"/>
      <c r="AK56" s="81"/>
      <c r="AL56" s="79"/>
      <c r="AM56" s="79"/>
    </row>
    <row r="57" spans="1:39">
      <c r="U57" s="81"/>
      <c r="V57" s="81"/>
      <c r="W57" s="81"/>
      <c r="X57" s="81"/>
      <c r="Y57" s="81"/>
      <c r="Z57" s="81"/>
      <c r="AA57" s="81"/>
      <c r="AB57" s="81"/>
      <c r="AC57" s="81"/>
      <c r="AD57" s="81"/>
      <c r="AE57" s="81"/>
      <c r="AF57" s="81"/>
      <c r="AG57" s="81"/>
      <c r="AH57" s="81"/>
      <c r="AI57" s="81"/>
      <c r="AJ57" s="81"/>
      <c r="AK57" s="81"/>
      <c r="AL57" s="79"/>
      <c r="AM57" s="79"/>
    </row>
    <row r="58" spans="1:39">
      <c r="U58" s="81"/>
      <c r="V58" s="81"/>
      <c r="W58" s="81"/>
      <c r="X58" s="81"/>
      <c r="Y58" s="81"/>
      <c r="Z58" s="81"/>
      <c r="AA58" s="81"/>
      <c r="AB58" s="81"/>
      <c r="AC58" s="81"/>
      <c r="AD58" s="81"/>
      <c r="AE58" s="81"/>
      <c r="AF58" s="81"/>
      <c r="AG58" s="81"/>
      <c r="AH58" s="81"/>
      <c r="AI58" s="81"/>
      <c r="AJ58" s="81"/>
      <c r="AK58" s="81"/>
      <c r="AL58" s="79"/>
      <c r="AM58" s="79"/>
    </row>
    <row r="59" spans="1:39">
      <c r="U59" s="81"/>
      <c r="V59" s="81"/>
      <c r="W59" s="81"/>
      <c r="X59" s="81"/>
      <c r="Y59" s="81"/>
      <c r="Z59" s="81"/>
      <c r="AA59" s="81"/>
      <c r="AB59" s="81"/>
      <c r="AC59" s="81"/>
      <c r="AD59" s="81"/>
      <c r="AE59" s="81"/>
      <c r="AF59" s="81"/>
      <c r="AG59" s="81"/>
      <c r="AH59" s="81"/>
      <c r="AI59" s="81"/>
      <c r="AJ59" s="81"/>
      <c r="AK59" s="81"/>
      <c r="AL59" s="79"/>
      <c r="AM59" s="79"/>
    </row>
    <row r="60" spans="1:39">
      <c r="U60" s="81"/>
      <c r="V60" s="81"/>
      <c r="W60" s="81"/>
      <c r="X60" s="81"/>
      <c r="Y60" s="81"/>
      <c r="Z60" s="81"/>
      <c r="AA60" s="81"/>
      <c r="AB60" s="81"/>
      <c r="AC60" s="81"/>
      <c r="AD60" s="81"/>
      <c r="AE60" s="81"/>
      <c r="AF60" s="81"/>
      <c r="AG60" s="81"/>
      <c r="AH60" s="81"/>
      <c r="AI60" s="81"/>
      <c r="AJ60" s="81"/>
      <c r="AK60" s="81"/>
      <c r="AL60" s="79"/>
      <c r="AM60" s="79"/>
    </row>
    <row r="61" spans="1:39">
      <c r="U61" s="81"/>
      <c r="V61" s="81"/>
      <c r="W61" s="81"/>
      <c r="X61" s="81"/>
      <c r="Y61" s="81"/>
      <c r="Z61" s="81"/>
      <c r="AA61" s="81"/>
      <c r="AB61" s="81"/>
      <c r="AC61" s="81"/>
      <c r="AD61" s="81"/>
      <c r="AE61" s="81"/>
      <c r="AF61" s="81"/>
      <c r="AG61" s="81"/>
      <c r="AH61" s="81"/>
      <c r="AI61" s="81"/>
      <c r="AJ61" s="81"/>
      <c r="AK61" s="81"/>
      <c r="AL61" s="79"/>
      <c r="AM61" s="79"/>
    </row>
    <row r="62" spans="1:39">
      <c r="U62" s="81"/>
      <c r="V62" s="81"/>
      <c r="W62" s="81"/>
      <c r="X62" s="81"/>
      <c r="Y62" s="81"/>
      <c r="Z62" s="81"/>
      <c r="AA62" s="81"/>
      <c r="AB62" s="81"/>
      <c r="AC62" s="81"/>
      <c r="AD62" s="81"/>
      <c r="AE62" s="81"/>
      <c r="AF62" s="81"/>
      <c r="AG62" s="81"/>
      <c r="AH62" s="81"/>
      <c r="AI62" s="81"/>
      <c r="AJ62" s="81"/>
      <c r="AK62" s="81"/>
      <c r="AL62" s="79"/>
      <c r="AM62" s="79"/>
    </row>
    <row r="63" spans="1:39">
      <c r="U63" s="81"/>
      <c r="V63" s="81"/>
      <c r="W63" s="81"/>
      <c r="X63" s="81"/>
      <c r="Y63" s="81"/>
      <c r="Z63" s="81"/>
      <c r="AA63" s="81"/>
      <c r="AB63" s="81"/>
      <c r="AC63" s="81"/>
      <c r="AD63" s="81"/>
      <c r="AE63" s="81"/>
      <c r="AF63" s="81"/>
      <c r="AG63" s="81"/>
      <c r="AH63" s="81"/>
      <c r="AI63" s="81"/>
      <c r="AJ63" s="81"/>
      <c r="AK63" s="81"/>
      <c r="AL63" s="79"/>
      <c r="AM63" s="79"/>
    </row>
    <row r="64" spans="1:39">
      <c r="U64" s="81"/>
      <c r="V64" s="81"/>
      <c r="W64" s="81"/>
      <c r="X64" s="81"/>
      <c r="Y64" s="81"/>
      <c r="Z64" s="81"/>
      <c r="AA64" s="81"/>
      <c r="AB64" s="81"/>
      <c r="AC64" s="81"/>
      <c r="AD64" s="81"/>
      <c r="AE64" s="81"/>
      <c r="AF64" s="81"/>
      <c r="AG64" s="81"/>
      <c r="AH64" s="81"/>
      <c r="AI64" s="81"/>
      <c r="AJ64" s="81"/>
      <c r="AK64" s="81"/>
      <c r="AL64" s="79"/>
      <c r="AM64" s="79"/>
    </row>
    <row r="65" spans="21:39">
      <c r="U65" s="81"/>
      <c r="V65" s="81"/>
      <c r="W65" s="81"/>
      <c r="X65" s="81"/>
      <c r="Y65" s="81"/>
      <c r="Z65" s="81"/>
      <c r="AA65" s="81"/>
      <c r="AB65" s="81"/>
      <c r="AC65" s="81"/>
      <c r="AD65" s="81"/>
      <c r="AE65" s="81"/>
      <c r="AF65" s="81"/>
      <c r="AG65" s="81"/>
      <c r="AH65" s="81"/>
      <c r="AI65" s="81"/>
      <c r="AJ65" s="81"/>
      <c r="AK65" s="81"/>
      <c r="AL65" s="79"/>
      <c r="AM65" s="79"/>
    </row>
    <row r="66" spans="21:39">
      <c r="U66" s="81"/>
      <c r="V66" s="81"/>
      <c r="W66" s="81"/>
      <c r="X66" s="81"/>
      <c r="Y66" s="81"/>
      <c r="Z66" s="81"/>
      <c r="AA66" s="81"/>
      <c r="AB66" s="81"/>
      <c r="AC66" s="81"/>
      <c r="AD66" s="81"/>
      <c r="AE66" s="81"/>
      <c r="AF66" s="81"/>
      <c r="AG66" s="81"/>
      <c r="AH66" s="81"/>
      <c r="AI66" s="81"/>
      <c r="AJ66" s="81"/>
      <c r="AK66" s="81"/>
      <c r="AL66" s="79"/>
      <c r="AM66" s="79"/>
    </row>
    <row r="67" spans="21:39">
      <c r="U67" s="81"/>
      <c r="V67" s="81"/>
      <c r="W67" s="81"/>
      <c r="X67" s="81"/>
      <c r="Y67" s="81"/>
      <c r="Z67" s="81"/>
      <c r="AA67" s="81"/>
      <c r="AB67" s="81"/>
      <c r="AC67" s="81"/>
      <c r="AD67" s="81"/>
      <c r="AE67" s="81"/>
      <c r="AF67" s="81"/>
      <c r="AG67" s="81"/>
      <c r="AH67" s="81"/>
      <c r="AI67" s="81"/>
      <c r="AJ67" s="81"/>
      <c r="AK67" s="81"/>
      <c r="AL67" s="79"/>
      <c r="AM67" s="79"/>
    </row>
    <row r="68" spans="21:39">
      <c r="U68" s="81"/>
      <c r="V68" s="81"/>
      <c r="W68" s="81"/>
      <c r="X68" s="81"/>
      <c r="Y68" s="81"/>
      <c r="Z68" s="81"/>
      <c r="AA68" s="81"/>
      <c r="AB68" s="81"/>
      <c r="AC68" s="81"/>
      <c r="AD68" s="81"/>
      <c r="AE68" s="81"/>
      <c r="AF68" s="81"/>
      <c r="AG68" s="81"/>
      <c r="AH68" s="81"/>
      <c r="AI68" s="81"/>
      <c r="AJ68" s="81"/>
      <c r="AK68" s="81"/>
      <c r="AL68" s="79"/>
      <c r="AM68" s="79"/>
    </row>
    <row r="69" spans="21:39">
      <c r="U69" s="81"/>
      <c r="V69" s="81"/>
      <c r="W69" s="81"/>
      <c r="X69" s="81"/>
      <c r="Y69" s="81"/>
      <c r="Z69" s="81"/>
      <c r="AA69" s="81"/>
      <c r="AB69" s="81"/>
      <c r="AC69" s="81"/>
      <c r="AD69" s="81"/>
      <c r="AE69" s="81"/>
      <c r="AF69" s="81"/>
      <c r="AG69" s="81"/>
      <c r="AH69" s="81"/>
      <c r="AI69" s="81"/>
      <c r="AJ69" s="81"/>
      <c r="AK69" s="81"/>
      <c r="AL69" s="79"/>
      <c r="AM69" s="79"/>
    </row>
    <row r="70" spans="21:39">
      <c r="U70" s="81"/>
      <c r="V70" s="81"/>
      <c r="W70" s="81"/>
      <c r="X70" s="81"/>
      <c r="Y70" s="81"/>
      <c r="Z70" s="81"/>
      <c r="AA70" s="81"/>
      <c r="AB70" s="81"/>
      <c r="AC70" s="81"/>
      <c r="AD70" s="81"/>
      <c r="AE70" s="81"/>
      <c r="AF70" s="81"/>
      <c r="AG70" s="81"/>
      <c r="AH70" s="81"/>
      <c r="AI70" s="81"/>
      <c r="AJ70" s="81"/>
      <c r="AK70" s="81"/>
      <c r="AL70" s="79"/>
      <c r="AM70" s="79"/>
    </row>
    <row r="71" spans="21:39">
      <c r="U71" s="81"/>
      <c r="V71" s="81"/>
      <c r="W71" s="81"/>
      <c r="X71" s="81"/>
      <c r="Y71" s="81"/>
      <c r="Z71" s="81"/>
      <c r="AA71" s="81"/>
      <c r="AB71" s="81"/>
      <c r="AC71" s="81"/>
      <c r="AD71" s="81"/>
      <c r="AE71" s="81"/>
      <c r="AF71" s="81"/>
      <c r="AG71" s="81"/>
      <c r="AH71" s="81"/>
      <c r="AI71" s="81"/>
      <c r="AJ71" s="81"/>
      <c r="AK71" s="81"/>
      <c r="AL71" s="79"/>
      <c r="AM71" s="79"/>
    </row>
    <row r="72" spans="21:39">
      <c r="U72" s="81"/>
      <c r="V72" s="81"/>
      <c r="W72" s="81"/>
      <c r="X72" s="81"/>
      <c r="Y72" s="81"/>
      <c r="Z72" s="81"/>
      <c r="AA72" s="81"/>
      <c r="AB72" s="81"/>
      <c r="AC72" s="81"/>
      <c r="AD72" s="81"/>
      <c r="AE72" s="81"/>
      <c r="AF72" s="81"/>
      <c r="AG72" s="81"/>
      <c r="AH72" s="81"/>
      <c r="AI72" s="81"/>
      <c r="AJ72" s="81"/>
      <c r="AK72" s="81"/>
      <c r="AL72" s="79"/>
      <c r="AM72" s="79"/>
    </row>
    <row r="73" spans="21:39">
      <c r="U73" s="79"/>
      <c r="V73" s="79"/>
      <c r="W73" s="79"/>
      <c r="X73" s="79"/>
      <c r="Y73" s="79"/>
      <c r="Z73" s="79"/>
      <c r="AA73" s="79"/>
      <c r="AB73" s="79"/>
      <c r="AC73" s="79"/>
      <c r="AD73" s="79"/>
      <c r="AE73" s="79"/>
      <c r="AF73" s="79"/>
      <c r="AG73" s="79"/>
      <c r="AH73" s="79"/>
      <c r="AI73" s="79"/>
      <c r="AJ73" s="79"/>
      <c r="AK73" s="79"/>
      <c r="AL73" s="79"/>
      <c r="AM73" s="79"/>
    </row>
    <row r="74" spans="21:39">
      <c r="U74" s="79"/>
      <c r="V74" s="79"/>
      <c r="W74" s="79"/>
      <c r="X74" s="79"/>
      <c r="Y74" s="79"/>
      <c r="Z74" s="79"/>
      <c r="AA74" s="79"/>
      <c r="AB74" s="79"/>
      <c r="AC74" s="79"/>
      <c r="AD74" s="79"/>
      <c r="AE74" s="79"/>
      <c r="AF74" s="79"/>
      <c r="AG74" s="79"/>
      <c r="AH74" s="79"/>
      <c r="AI74" s="79"/>
      <c r="AJ74" s="79"/>
      <c r="AK74" s="79"/>
      <c r="AL74" s="79"/>
      <c r="AM74" s="79"/>
    </row>
    <row r="75" spans="21:39">
      <c r="U75" s="79"/>
      <c r="V75" s="79"/>
      <c r="W75" s="79"/>
      <c r="X75" s="79"/>
      <c r="Y75" s="79"/>
      <c r="Z75" s="79"/>
      <c r="AA75" s="79"/>
      <c r="AB75" s="79"/>
      <c r="AC75" s="79"/>
      <c r="AD75" s="79"/>
      <c r="AE75" s="79"/>
      <c r="AF75" s="79"/>
      <c r="AG75" s="79"/>
      <c r="AH75" s="79"/>
      <c r="AI75" s="79"/>
      <c r="AJ75" s="79"/>
      <c r="AK75" s="79"/>
      <c r="AL75" s="79"/>
      <c r="AM75" s="79"/>
    </row>
    <row r="76" spans="21:39">
      <c r="U76" s="79"/>
      <c r="V76" s="79"/>
      <c r="W76" s="79"/>
      <c r="X76" s="79"/>
      <c r="Y76" s="79"/>
      <c r="Z76" s="79"/>
      <c r="AA76" s="79"/>
      <c r="AB76" s="79"/>
      <c r="AC76" s="79"/>
      <c r="AD76" s="79"/>
      <c r="AE76" s="79"/>
      <c r="AF76" s="79"/>
      <c r="AG76" s="79"/>
      <c r="AH76" s="79"/>
      <c r="AI76" s="79"/>
      <c r="AJ76" s="79"/>
      <c r="AK76" s="79"/>
      <c r="AL76" s="79"/>
      <c r="AM76" s="79"/>
    </row>
    <row r="77" spans="21:39">
      <c r="U77" s="79"/>
      <c r="V77" s="79"/>
      <c r="W77" s="79"/>
      <c r="X77" s="79"/>
      <c r="Y77" s="79"/>
      <c r="Z77" s="79"/>
      <c r="AA77" s="79"/>
      <c r="AB77" s="79"/>
      <c r="AC77" s="79"/>
      <c r="AD77" s="79"/>
      <c r="AE77" s="79"/>
      <c r="AF77" s="79"/>
      <c r="AG77" s="79"/>
      <c r="AH77" s="79"/>
      <c r="AI77" s="79"/>
      <c r="AJ77" s="79"/>
      <c r="AK77" s="79"/>
      <c r="AL77" s="79"/>
      <c r="AM77" s="79"/>
    </row>
    <row r="78" spans="21:39">
      <c r="U78" s="79"/>
      <c r="V78" s="79"/>
      <c r="W78" s="79"/>
      <c r="X78" s="79"/>
      <c r="Y78" s="79"/>
      <c r="Z78" s="79"/>
      <c r="AA78" s="79"/>
      <c r="AB78" s="79"/>
      <c r="AC78" s="79"/>
      <c r="AD78" s="79"/>
      <c r="AE78" s="79"/>
      <c r="AF78" s="79"/>
      <c r="AG78" s="79"/>
      <c r="AH78" s="79"/>
      <c r="AI78" s="79"/>
      <c r="AJ78" s="79"/>
      <c r="AK78" s="79"/>
      <c r="AL78" s="79"/>
      <c r="AM78" s="79"/>
    </row>
    <row r="79" spans="21:39">
      <c r="U79" s="79"/>
      <c r="V79" s="79"/>
      <c r="W79" s="79"/>
      <c r="X79" s="79"/>
      <c r="Y79" s="79"/>
      <c r="Z79" s="79"/>
      <c r="AA79" s="79"/>
      <c r="AB79" s="79"/>
      <c r="AC79" s="79"/>
      <c r="AD79" s="79"/>
      <c r="AE79" s="79"/>
      <c r="AF79" s="79"/>
      <c r="AG79" s="79"/>
      <c r="AH79" s="79"/>
      <c r="AI79" s="79"/>
      <c r="AJ79" s="79"/>
      <c r="AK79" s="79"/>
      <c r="AL79" s="79"/>
      <c r="AM79" s="79"/>
    </row>
    <row r="80" spans="21:39">
      <c r="U80" s="79"/>
      <c r="V80" s="79"/>
      <c r="W80" s="79"/>
      <c r="X80" s="79"/>
      <c r="Y80" s="79"/>
      <c r="Z80" s="79"/>
      <c r="AA80" s="79"/>
      <c r="AB80" s="79"/>
      <c r="AC80" s="79"/>
      <c r="AD80" s="79"/>
      <c r="AE80" s="79"/>
      <c r="AF80" s="79"/>
      <c r="AG80" s="79"/>
      <c r="AH80" s="79"/>
      <c r="AI80" s="79"/>
      <c r="AJ80" s="79"/>
      <c r="AK80" s="79"/>
      <c r="AL80" s="79"/>
      <c r="AM80" s="79"/>
    </row>
    <row r="81" spans="21:39">
      <c r="U81" s="79"/>
      <c r="V81" s="79"/>
      <c r="W81" s="79"/>
      <c r="X81" s="79"/>
      <c r="Y81" s="79"/>
      <c r="Z81" s="79"/>
      <c r="AA81" s="79"/>
      <c r="AB81" s="79"/>
      <c r="AC81" s="79"/>
      <c r="AD81" s="79"/>
      <c r="AE81" s="79"/>
      <c r="AF81" s="79"/>
      <c r="AG81" s="79"/>
      <c r="AH81" s="79"/>
      <c r="AI81" s="79"/>
      <c r="AJ81" s="79"/>
      <c r="AK81" s="79"/>
      <c r="AL81" s="79"/>
      <c r="AM81" s="79"/>
    </row>
    <row r="82" spans="21:39">
      <c r="U82" s="79"/>
      <c r="V82" s="79"/>
      <c r="W82" s="79"/>
      <c r="X82" s="79"/>
      <c r="Y82" s="79"/>
      <c r="Z82" s="79"/>
      <c r="AA82" s="79"/>
      <c r="AB82" s="79"/>
      <c r="AC82" s="79"/>
      <c r="AD82" s="79"/>
      <c r="AE82" s="79"/>
      <c r="AF82" s="79"/>
      <c r="AG82" s="79"/>
      <c r="AH82" s="79"/>
      <c r="AI82" s="79"/>
      <c r="AJ82" s="79"/>
      <c r="AK82" s="79"/>
      <c r="AL82" s="79"/>
      <c r="AM82" s="79"/>
    </row>
    <row r="83" spans="21:39">
      <c r="U83" s="79"/>
      <c r="V83" s="79"/>
      <c r="W83" s="79"/>
      <c r="X83" s="79"/>
      <c r="Y83" s="79"/>
      <c r="Z83" s="79"/>
      <c r="AA83" s="79"/>
      <c r="AB83" s="79"/>
      <c r="AC83" s="79"/>
      <c r="AD83" s="79"/>
      <c r="AE83" s="79"/>
      <c r="AF83" s="79"/>
      <c r="AG83" s="79"/>
      <c r="AH83" s="79"/>
      <c r="AI83" s="79"/>
      <c r="AJ83" s="79"/>
      <c r="AK83" s="79"/>
      <c r="AL83" s="79"/>
      <c r="AM83" s="79"/>
    </row>
    <row r="84" spans="21:39">
      <c r="U84" s="79"/>
      <c r="V84" s="79"/>
      <c r="W84" s="79"/>
      <c r="X84" s="79"/>
      <c r="Y84" s="79"/>
      <c r="Z84" s="79"/>
      <c r="AA84" s="79"/>
      <c r="AB84" s="79"/>
      <c r="AC84" s="79"/>
      <c r="AD84" s="79"/>
      <c r="AE84" s="79"/>
      <c r="AF84" s="79"/>
      <c r="AG84" s="79"/>
      <c r="AH84" s="79"/>
      <c r="AI84" s="79"/>
      <c r="AJ84" s="79"/>
      <c r="AK84" s="79"/>
      <c r="AL84" s="79"/>
      <c r="AM84" s="79"/>
    </row>
    <row r="85" spans="21:39">
      <c r="U85" s="79"/>
      <c r="V85" s="79"/>
      <c r="W85" s="79"/>
      <c r="X85" s="79"/>
      <c r="Y85" s="79"/>
      <c r="Z85" s="79"/>
      <c r="AA85" s="79"/>
      <c r="AB85" s="79"/>
      <c r="AC85" s="79"/>
      <c r="AD85" s="79"/>
      <c r="AE85" s="79"/>
      <c r="AF85" s="79"/>
      <c r="AG85" s="79"/>
      <c r="AH85" s="79"/>
      <c r="AI85" s="79"/>
      <c r="AJ85" s="79"/>
      <c r="AK85" s="79"/>
      <c r="AL85" s="79"/>
      <c r="AM85" s="79"/>
    </row>
    <row r="86" spans="21:39">
      <c r="U86" s="79"/>
      <c r="V86" s="79"/>
      <c r="W86" s="79"/>
      <c r="X86" s="79"/>
      <c r="Y86" s="79"/>
      <c r="Z86" s="79"/>
      <c r="AA86" s="79"/>
      <c r="AB86" s="79"/>
      <c r="AC86" s="79"/>
      <c r="AD86" s="79"/>
      <c r="AE86" s="79"/>
      <c r="AF86" s="79"/>
      <c r="AG86" s="79"/>
      <c r="AH86" s="79"/>
      <c r="AI86" s="79"/>
      <c r="AJ86" s="79"/>
      <c r="AK86" s="79"/>
      <c r="AL86" s="79"/>
      <c r="AM86" s="79"/>
    </row>
    <row r="87" spans="21:39">
      <c r="U87" s="79"/>
      <c r="V87" s="79"/>
      <c r="W87" s="79"/>
      <c r="X87" s="79"/>
      <c r="Y87" s="79"/>
      <c r="Z87" s="79"/>
      <c r="AA87" s="79"/>
      <c r="AB87" s="79"/>
      <c r="AC87" s="79"/>
      <c r="AD87" s="79"/>
      <c r="AE87" s="79"/>
      <c r="AF87" s="79"/>
      <c r="AG87" s="79"/>
      <c r="AH87" s="79"/>
      <c r="AI87" s="79"/>
      <c r="AJ87" s="79"/>
      <c r="AK87" s="79"/>
      <c r="AL87" s="79"/>
      <c r="AM87" s="79"/>
    </row>
    <row r="88" spans="21:39">
      <c r="U88" s="79"/>
      <c r="V88" s="79"/>
      <c r="W88" s="79"/>
      <c r="X88" s="79"/>
      <c r="Y88" s="79"/>
      <c r="Z88" s="79"/>
      <c r="AA88" s="79"/>
      <c r="AB88" s="79"/>
      <c r="AC88" s="79"/>
      <c r="AD88" s="79"/>
      <c r="AE88" s="79"/>
      <c r="AF88" s="79"/>
      <c r="AG88" s="79"/>
      <c r="AH88" s="79"/>
      <c r="AI88" s="79"/>
      <c r="AJ88" s="79"/>
      <c r="AK88" s="79"/>
      <c r="AL88" s="79"/>
      <c r="AM88" s="79"/>
    </row>
    <row r="89" spans="21:39">
      <c r="U89" s="79"/>
      <c r="V89" s="79"/>
      <c r="W89" s="79"/>
      <c r="X89" s="79"/>
      <c r="Y89" s="79"/>
      <c r="Z89" s="79"/>
      <c r="AA89" s="79"/>
      <c r="AB89" s="79"/>
      <c r="AC89" s="79"/>
      <c r="AD89" s="79"/>
      <c r="AE89" s="79"/>
      <c r="AF89" s="79"/>
      <c r="AG89" s="79"/>
      <c r="AH89" s="79"/>
      <c r="AI89" s="79"/>
      <c r="AJ89" s="79"/>
      <c r="AK89" s="79"/>
      <c r="AL89" s="79"/>
      <c r="AM89" s="79"/>
    </row>
    <row r="90" spans="21:39">
      <c r="U90" s="79"/>
      <c r="V90" s="79"/>
      <c r="W90" s="79"/>
      <c r="X90" s="79"/>
      <c r="Y90" s="79"/>
      <c r="Z90" s="79"/>
      <c r="AA90" s="79"/>
      <c r="AB90" s="79"/>
      <c r="AC90" s="79"/>
      <c r="AD90" s="79"/>
      <c r="AE90" s="79"/>
      <c r="AF90" s="79"/>
      <c r="AG90" s="79"/>
      <c r="AH90" s="79"/>
      <c r="AI90" s="79"/>
      <c r="AJ90" s="79"/>
      <c r="AK90" s="79"/>
      <c r="AL90" s="79"/>
      <c r="AM90" s="79"/>
    </row>
    <row r="91" spans="21:39">
      <c r="U91" s="79"/>
      <c r="V91" s="79"/>
      <c r="W91" s="79"/>
      <c r="X91" s="79"/>
      <c r="Y91" s="79"/>
      <c r="Z91" s="79"/>
      <c r="AA91" s="79"/>
      <c r="AB91" s="79"/>
      <c r="AC91" s="79"/>
      <c r="AD91" s="79"/>
      <c r="AE91" s="79"/>
      <c r="AF91" s="79"/>
      <c r="AG91" s="79"/>
      <c r="AH91" s="79"/>
      <c r="AI91" s="79"/>
      <c r="AJ91" s="79"/>
      <c r="AK91" s="79"/>
      <c r="AL91" s="79"/>
      <c r="AM91" s="79"/>
    </row>
    <row r="92" spans="21:39">
      <c r="U92" s="79"/>
      <c r="V92" s="79"/>
      <c r="W92" s="79"/>
      <c r="X92" s="79"/>
      <c r="Y92" s="79"/>
      <c r="Z92" s="79"/>
      <c r="AA92" s="79"/>
      <c r="AB92" s="79"/>
      <c r="AC92" s="79"/>
      <c r="AD92" s="79"/>
      <c r="AE92" s="79"/>
      <c r="AF92" s="79"/>
      <c r="AG92" s="79"/>
      <c r="AH92" s="79"/>
      <c r="AI92" s="79"/>
      <c r="AJ92" s="79"/>
      <c r="AK92" s="79"/>
      <c r="AL92" s="79"/>
      <c r="AM92" s="79"/>
    </row>
    <row r="93" spans="21:39">
      <c r="U93" s="79"/>
      <c r="V93" s="79"/>
      <c r="W93" s="79"/>
      <c r="X93" s="79"/>
      <c r="Y93" s="79"/>
      <c r="Z93" s="79"/>
      <c r="AA93" s="79"/>
      <c r="AB93" s="79"/>
      <c r="AC93" s="79"/>
      <c r="AD93" s="79"/>
      <c r="AE93" s="79"/>
      <c r="AF93" s="79"/>
      <c r="AG93" s="79"/>
      <c r="AH93" s="79"/>
      <c r="AI93" s="79"/>
      <c r="AJ93" s="79"/>
      <c r="AK93" s="79"/>
      <c r="AL93" s="79"/>
      <c r="AM93" s="79"/>
    </row>
    <row r="94" spans="21:39">
      <c r="U94" s="79"/>
      <c r="V94" s="79"/>
      <c r="W94" s="79"/>
      <c r="X94" s="79"/>
      <c r="Y94" s="79"/>
      <c r="Z94" s="79"/>
      <c r="AA94" s="79"/>
      <c r="AB94" s="79"/>
      <c r="AC94" s="79"/>
      <c r="AD94" s="79"/>
      <c r="AE94" s="79"/>
      <c r="AF94" s="79"/>
      <c r="AG94" s="79"/>
      <c r="AH94" s="79"/>
      <c r="AI94" s="79"/>
      <c r="AJ94" s="79"/>
      <c r="AK94" s="79"/>
      <c r="AL94" s="79"/>
      <c r="AM94" s="79"/>
    </row>
  </sheetData>
  <sortState ref="A25:T47">
    <sortCondition descending="1" ref="T25:T47"/>
  </sortState>
  <mergeCells count="12">
    <mergeCell ref="A1:I1"/>
    <mergeCell ref="A2:I2"/>
    <mergeCell ref="A5:B5"/>
    <mergeCell ref="C5:F5"/>
    <mergeCell ref="A6:B6"/>
    <mergeCell ref="C6:F6"/>
    <mergeCell ref="A7:B7"/>
    <mergeCell ref="C7:F7"/>
    <mergeCell ref="A8:B8"/>
    <mergeCell ref="C8:F8"/>
    <mergeCell ref="A9:B9"/>
    <mergeCell ref="C9:F9"/>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M94"/>
  <sheetViews>
    <sheetView zoomScale="75" zoomScaleNormal="75" workbookViewId="0">
      <selection activeCell="T23" sqref="T23"/>
    </sheetView>
  </sheetViews>
  <sheetFormatPr defaultColWidth="11.42578125" defaultRowHeight="12.75"/>
  <cols>
    <col min="2" max="2" width="8.140625" customWidth="1"/>
    <col min="3" max="3" width="7.42578125" customWidth="1"/>
    <col min="4" max="4" width="22" customWidth="1"/>
    <col min="5" max="5" width="18.42578125" customWidth="1"/>
    <col min="6" max="6" width="11.140625" customWidth="1"/>
    <col min="8" max="8" width="10.85546875" customWidth="1"/>
  </cols>
  <sheetData>
    <row r="1" spans="1:39" ht="26.25">
      <c r="A1" s="194" t="s">
        <v>9</v>
      </c>
      <c r="B1" s="194"/>
      <c r="C1" s="194"/>
      <c r="D1" s="194"/>
      <c r="E1" s="194"/>
      <c r="F1" s="194"/>
      <c r="G1" s="194"/>
      <c r="H1" s="194"/>
      <c r="I1" s="194"/>
      <c r="J1" s="1"/>
      <c r="K1" s="1"/>
      <c r="L1" s="1"/>
      <c r="M1" s="1"/>
      <c r="N1" s="1"/>
      <c r="O1" s="1"/>
      <c r="P1" s="1"/>
      <c r="Q1" s="1"/>
      <c r="R1" s="1"/>
      <c r="S1" s="1"/>
      <c r="T1" s="1"/>
      <c r="U1" s="1"/>
      <c r="V1" s="1"/>
      <c r="W1" s="1"/>
      <c r="X1" s="1"/>
      <c r="Y1" s="1"/>
      <c r="Z1" s="1"/>
      <c r="AA1" s="1"/>
      <c r="AB1" s="1"/>
      <c r="AC1" s="1"/>
      <c r="AD1" s="1"/>
      <c r="AE1" s="1"/>
      <c r="AF1" s="1"/>
      <c r="AG1" s="1"/>
      <c r="AH1" s="1"/>
      <c r="AI1" s="1"/>
      <c r="AJ1" s="1"/>
    </row>
    <row r="2" spans="1:39" ht="18">
      <c r="A2" s="195" t="s">
        <v>19</v>
      </c>
      <c r="B2" s="195"/>
      <c r="C2" s="195"/>
      <c r="D2" s="195"/>
      <c r="E2" s="195"/>
      <c r="F2" s="195"/>
      <c r="G2" s="195"/>
      <c r="H2" s="195"/>
      <c r="I2" s="195"/>
      <c r="J2" s="1"/>
      <c r="K2" s="1"/>
      <c r="L2" s="1"/>
      <c r="M2" s="1"/>
      <c r="N2" s="1"/>
      <c r="O2" s="1"/>
      <c r="P2" s="1"/>
      <c r="Q2" s="1"/>
      <c r="R2" s="1"/>
      <c r="S2" s="1"/>
      <c r="T2" s="1"/>
      <c r="U2" s="1"/>
      <c r="V2" s="1"/>
      <c r="W2" s="1"/>
      <c r="X2" s="1"/>
      <c r="Y2" s="1"/>
      <c r="Z2" s="1"/>
      <c r="AA2" s="1"/>
      <c r="AB2" s="1"/>
      <c r="AC2" s="1"/>
      <c r="AD2" s="1"/>
      <c r="AE2" s="1"/>
      <c r="AF2" s="1"/>
      <c r="AG2" s="1"/>
      <c r="AH2" s="1"/>
      <c r="AI2" s="1"/>
      <c r="AJ2" s="1"/>
    </row>
    <row r="3" spans="1:39">
      <c r="A3" s="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9" ht="13.5" thickBot="1">
      <c r="A4" s="7"/>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9">
      <c r="A5" s="196" t="s">
        <v>10</v>
      </c>
      <c r="B5" s="197"/>
      <c r="C5" s="198" t="s">
        <v>276</v>
      </c>
      <c r="D5" s="199"/>
      <c r="E5" s="199"/>
      <c r="F5" s="200"/>
      <c r="G5" s="1"/>
      <c r="H5" s="1"/>
      <c r="I5" s="78" t="s">
        <v>147</v>
      </c>
      <c r="J5" s="1">
        <v>18.5</v>
      </c>
      <c r="K5" s="1"/>
      <c r="L5" s="1"/>
      <c r="M5" s="1"/>
      <c r="N5" s="1"/>
      <c r="O5" s="1"/>
      <c r="P5" s="1"/>
      <c r="Q5" s="1"/>
      <c r="R5" s="1"/>
      <c r="S5" s="1"/>
      <c r="T5" s="1"/>
      <c r="U5" s="1"/>
      <c r="V5" s="1"/>
      <c r="W5" s="1"/>
      <c r="X5" s="1"/>
      <c r="Y5" s="1"/>
      <c r="Z5" s="1"/>
      <c r="AA5" s="1"/>
      <c r="AB5" s="1"/>
      <c r="AC5" s="1"/>
      <c r="AD5" s="1"/>
      <c r="AE5" s="1"/>
      <c r="AF5" s="1"/>
      <c r="AG5" s="1"/>
      <c r="AH5" s="1"/>
      <c r="AI5" s="1"/>
      <c r="AJ5" s="1"/>
    </row>
    <row r="6" spans="1:39">
      <c r="A6" s="184" t="s">
        <v>11</v>
      </c>
      <c r="B6" s="185"/>
      <c r="C6" s="186" t="s">
        <v>277</v>
      </c>
      <c r="D6" s="187"/>
      <c r="E6" s="187"/>
      <c r="F6" s="188"/>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9">
      <c r="A7" s="184" t="s">
        <v>12</v>
      </c>
      <c r="B7" s="185"/>
      <c r="C7" s="186" t="s">
        <v>278</v>
      </c>
      <c r="D7" s="187"/>
      <c r="E7" s="187"/>
      <c r="F7" s="188"/>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9">
      <c r="A8" s="184" t="s">
        <v>13</v>
      </c>
      <c r="B8" s="185"/>
      <c r="C8" s="186" t="s">
        <v>279</v>
      </c>
      <c r="D8" s="187"/>
      <c r="E8" s="187"/>
      <c r="F8" s="18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9" ht="13.5" thickBot="1">
      <c r="A9" s="189" t="s">
        <v>14</v>
      </c>
      <c r="B9" s="190"/>
      <c r="C9" s="191" t="s">
        <v>280</v>
      </c>
      <c r="D9" s="192"/>
      <c r="E9" s="192"/>
      <c r="F9" s="193"/>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79"/>
      <c r="AL9" s="79"/>
      <c r="AM9" s="79"/>
    </row>
    <row r="10" spans="1:39" ht="13.5" thickBot="1">
      <c r="A10" s="7"/>
      <c r="B10" s="1"/>
      <c r="C10" s="1"/>
      <c r="D10" s="1"/>
      <c r="E10" s="1"/>
      <c r="F10" s="1"/>
      <c r="G10" s="1"/>
      <c r="H10" s="1"/>
      <c r="I10" s="1"/>
      <c r="J10" s="1"/>
      <c r="K10" s="1"/>
      <c r="L10" s="1"/>
      <c r="M10" s="1"/>
      <c r="N10" s="1"/>
      <c r="O10" s="1"/>
      <c r="P10" s="1"/>
      <c r="Q10" s="1"/>
      <c r="R10" s="1"/>
      <c r="S10" s="1"/>
      <c r="T10" s="1"/>
      <c r="U10" s="80"/>
      <c r="V10" s="80"/>
      <c r="W10" s="80"/>
      <c r="X10" s="80"/>
      <c r="Y10" s="80"/>
      <c r="Z10" s="80"/>
      <c r="AA10" s="80"/>
      <c r="AB10" s="80"/>
      <c r="AC10" s="80"/>
      <c r="AD10" s="80"/>
      <c r="AE10" s="80"/>
      <c r="AF10" s="80"/>
      <c r="AG10" s="80"/>
      <c r="AH10" s="80"/>
      <c r="AI10" s="80"/>
      <c r="AJ10" s="80"/>
      <c r="AK10" s="81"/>
      <c r="AL10" s="79"/>
      <c r="AM10" s="79"/>
    </row>
    <row r="11" spans="1:39" ht="13.5" thickBot="1">
      <c r="A11" s="8"/>
      <c r="B11" s="5"/>
      <c r="C11" s="5"/>
      <c r="D11" s="5"/>
      <c r="E11" s="20" t="s">
        <v>0</v>
      </c>
      <c r="F11" s="5"/>
      <c r="G11" s="5"/>
      <c r="H11" s="5"/>
      <c r="I11" s="6"/>
      <c r="J11" s="21"/>
      <c r="K11" s="9"/>
      <c r="L11" s="9"/>
      <c r="M11" s="9"/>
      <c r="N11" s="9"/>
      <c r="O11" s="9"/>
      <c r="P11" s="9"/>
      <c r="Q11" s="9"/>
      <c r="R11" s="9"/>
      <c r="S11" s="9"/>
      <c r="T11" s="87"/>
      <c r="U11" s="80"/>
      <c r="V11" s="80"/>
      <c r="W11" s="80"/>
      <c r="X11" s="80"/>
      <c r="Y11" s="80"/>
      <c r="Z11" s="80"/>
      <c r="AA11" s="80"/>
      <c r="AB11" s="80"/>
      <c r="AC11" s="80"/>
      <c r="AD11" s="82"/>
      <c r="AE11" s="80"/>
      <c r="AF11" s="80"/>
      <c r="AG11" s="80"/>
      <c r="AH11" s="80"/>
      <c r="AI11" s="82"/>
      <c r="AJ11" s="80"/>
      <c r="AK11" s="81"/>
      <c r="AL11" s="79"/>
      <c r="AM11" s="79"/>
    </row>
    <row r="12" spans="1:39" ht="13.5" thickBot="1">
      <c r="A12" s="2" t="s">
        <v>1</v>
      </c>
      <c r="B12" s="3" t="s">
        <v>2</v>
      </c>
      <c r="C12" s="3" t="s">
        <v>15</v>
      </c>
      <c r="D12" s="3" t="s">
        <v>3</v>
      </c>
      <c r="E12" s="3" t="s">
        <v>4</v>
      </c>
      <c r="F12" s="3" t="s">
        <v>20</v>
      </c>
      <c r="G12" s="3" t="s">
        <v>5</v>
      </c>
      <c r="H12" s="3" t="s">
        <v>6</v>
      </c>
      <c r="I12" s="4" t="s">
        <v>7</v>
      </c>
      <c r="J12" s="2" t="s">
        <v>288</v>
      </c>
      <c r="K12" s="3" t="s">
        <v>289</v>
      </c>
      <c r="L12" s="3" t="s">
        <v>290</v>
      </c>
      <c r="M12" s="3" t="s">
        <v>287</v>
      </c>
      <c r="N12" s="3" t="s">
        <v>145</v>
      </c>
      <c r="O12" s="3" t="s">
        <v>296</v>
      </c>
      <c r="P12" s="3" t="s">
        <v>146</v>
      </c>
      <c r="Q12" s="3" t="s">
        <v>139</v>
      </c>
      <c r="R12" s="3" t="s">
        <v>140</v>
      </c>
      <c r="S12" s="3" t="s">
        <v>100</v>
      </c>
      <c r="T12" s="88" t="s">
        <v>17</v>
      </c>
      <c r="U12" s="83"/>
      <c r="V12" s="83"/>
      <c r="W12" s="83"/>
      <c r="X12" s="83"/>
      <c r="Y12" s="84"/>
      <c r="Z12" s="83"/>
      <c r="AA12" s="83"/>
      <c r="AB12" s="83"/>
      <c r="AC12" s="83"/>
      <c r="AD12" s="84"/>
      <c r="AE12" s="83"/>
      <c r="AF12" s="83"/>
      <c r="AG12" s="83"/>
      <c r="AH12" s="83"/>
      <c r="AI12" s="84"/>
      <c r="AJ12" s="85"/>
      <c r="AK12" s="81"/>
      <c r="AL12" s="79"/>
      <c r="AM12" s="79"/>
    </row>
    <row r="13" spans="1:39">
      <c r="A13" s="19">
        <f t="shared" ref="A13:A21" si="0">RANK(T13,$T$13:$T$21,0)</f>
        <v>1</v>
      </c>
      <c r="B13" s="22">
        <v>4</v>
      </c>
      <c r="C13" s="22"/>
      <c r="D13" s="22" t="s">
        <v>226</v>
      </c>
      <c r="E13" s="22" t="s">
        <v>227</v>
      </c>
      <c r="F13" s="22"/>
      <c r="G13" s="22"/>
      <c r="H13" s="22"/>
      <c r="I13" s="23" t="s">
        <v>228</v>
      </c>
      <c r="J13" s="24">
        <v>3.3</v>
      </c>
      <c r="K13" s="25">
        <v>3.3</v>
      </c>
      <c r="L13" s="25">
        <v>3.4</v>
      </c>
      <c r="M13" s="93">
        <v>1.1000000000000001</v>
      </c>
      <c r="N13" s="93">
        <v>1.1000000000000001</v>
      </c>
      <c r="O13" s="91">
        <v>1.4</v>
      </c>
      <c r="P13" s="91">
        <v>1.3</v>
      </c>
      <c r="Q13" s="91" t="s">
        <v>132</v>
      </c>
      <c r="R13" s="91" t="s">
        <v>134</v>
      </c>
      <c r="S13" s="25">
        <v>21.02</v>
      </c>
      <c r="T13" s="26">
        <f>(J13+K13+L13)+IF((VLOOKUP(Q13,MogulsDD!$A$1:$C$1000,3,FALSE)*(M13+O13)/2)&gt;3.75,3.75,VLOOKUP(Q13,MogulsDD!$A$1:$C$1000,3,FALSE)*(M13+O13)/2)+IF((VLOOKUP(R13,MogulsDD!$A$1:$C$1000,3,FALSE)*(N13+P13)/2)&gt;3.75,3.75,VLOOKUP(R13,MogulsDD!$A$1:$C$1000,3,FALSE)*(N13+P13)/2)+IF((18-12*S13/$J$5)&gt;7.5,7.5,IF((18-12*S13/$J$5)&lt;0,0,(18-12*S13/$J$5)))</f>
        <v>15.811905405405403</v>
      </c>
      <c r="U13" s="80"/>
      <c r="V13" s="80"/>
      <c r="W13" s="80"/>
      <c r="X13" s="80"/>
      <c r="Y13" s="81"/>
      <c r="Z13" s="80"/>
      <c r="AA13" s="80"/>
      <c r="AB13" s="80"/>
      <c r="AC13" s="80"/>
      <c r="AD13" s="81"/>
      <c r="AE13" s="80"/>
      <c r="AF13" s="80"/>
      <c r="AG13" s="80"/>
      <c r="AH13" s="80"/>
      <c r="AI13" s="81"/>
      <c r="AJ13" s="86"/>
      <c r="AK13" s="81"/>
      <c r="AL13" s="79"/>
      <c r="AM13" s="79"/>
    </row>
    <row r="14" spans="1:39">
      <c r="A14" s="19">
        <f t="shared" si="0"/>
        <v>2</v>
      </c>
      <c r="B14" s="22">
        <v>2</v>
      </c>
      <c r="C14" s="22"/>
      <c r="D14" s="22" t="s">
        <v>220</v>
      </c>
      <c r="E14" s="22" t="s">
        <v>221</v>
      </c>
      <c r="F14" s="22"/>
      <c r="G14" s="22"/>
      <c r="H14" s="22"/>
      <c r="I14" s="23" t="s">
        <v>222</v>
      </c>
      <c r="J14" s="27">
        <v>3.1</v>
      </c>
      <c r="K14" s="28">
        <v>3.2</v>
      </c>
      <c r="L14" s="28">
        <v>3.3</v>
      </c>
      <c r="M14" s="94">
        <v>1.3</v>
      </c>
      <c r="N14" s="94">
        <v>0</v>
      </c>
      <c r="O14" s="91">
        <v>1.3</v>
      </c>
      <c r="P14" s="91">
        <v>0</v>
      </c>
      <c r="Q14" s="91" t="s">
        <v>132</v>
      </c>
      <c r="R14" s="91" t="s">
        <v>143</v>
      </c>
      <c r="S14" s="25">
        <v>19.64</v>
      </c>
      <c r="T14" s="26">
        <f>(J14+K14+L14)+IF((VLOOKUP(Q14,MogulsDD!$A$1:$C$1000,3,FALSE)*(M14+O14)/2)&gt;3.75,3.75,VLOOKUP(Q14,MogulsDD!$A$1:$C$1000,3,FALSE)*(M14+O14)/2)+IF((VLOOKUP(R14,MogulsDD!$A$1:$C$1000,3,FALSE)*(N14+P14)/2)&gt;3.75,3.75,VLOOKUP(R14,MogulsDD!$A$1:$C$1000,3,FALSE)*(N14+P14)/2)+IF((18-12*S14/$J$5)&gt;7.5,7.5,IF((18-12*S14/$J$5)&lt;0,0,(18-12*S14/$J$5)))</f>
        <v>15.653540540540542</v>
      </c>
      <c r="U14" s="80"/>
      <c r="V14" s="80"/>
      <c r="W14" s="80"/>
      <c r="X14" s="80"/>
      <c r="Y14" s="81"/>
      <c r="Z14" s="80"/>
      <c r="AA14" s="80"/>
      <c r="AB14" s="80"/>
      <c r="AC14" s="80"/>
      <c r="AD14" s="81"/>
      <c r="AE14" s="80"/>
      <c r="AF14" s="80"/>
      <c r="AG14" s="80"/>
      <c r="AH14" s="80"/>
      <c r="AI14" s="81"/>
      <c r="AJ14" s="86"/>
      <c r="AK14" s="81"/>
      <c r="AL14" s="79"/>
      <c r="AM14" s="79"/>
    </row>
    <row r="15" spans="1:39">
      <c r="A15" s="19">
        <f t="shared" si="0"/>
        <v>3</v>
      </c>
      <c r="B15" s="22">
        <v>1</v>
      </c>
      <c r="C15" s="22"/>
      <c r="D15" s="22" t="s">
        <v>217</v>
      </c>
      <c r="E15" s="22" t="s">
        <v>218</v>
      </c>
      <c r="F15" s="22"/>
      <c r="G15" s="22"/>
      <c r="H15" s="22"/>
      <c r="I15" s="23" t="s">
        <v>219</v>
      </c>
      <c r="J15" s="27">
        <v>3.1</v>
      </c>
      <c r="K15" s="28">
        <v>3</v>
      </c>
      <c r="L15" s="28">
        <v>3</v>
      </c>
      <c r="M15" s="94">
        <v>1</v>
      </c>
      <c r="N15" s="94">
        <v>0.8</v>
      </c>
      <c r="O15" s="91">
        <v>1</v>
      </c>
      <c r="P15" s="91">
        <v>0.6</v>
      </c>
      <c r="Q15" s="91" t="s">
        <v>132</v>
      </c>
      <c r="R15" s="91" t="s">
        <v>134</v>
      </c>
      <c r="S15" s="25">
        <v>19.5</v>
      </c>
      <c r="T15" s="26">
        <f>(J15+K15+L15)+IF((VLOOKUP(Q15,MogulsDD!$A$1:$C$1000,3,FALSE)*(M15+O15)/2)&gt;3.75,3.75,VLOOKUP(Q15,MogulsDD!$A$1:$C$1000,3,FALSE)*(M15+O15)/2)*+IF((VLOOKUP(R15,MogulsDD!$A$1:$C$1000,3,FALSE)*(N15+P15)/2)&gt;3.75,3.75,VLOOKUP(R15,MogulsDD!$A$1:$C$1000,3,FALSE)*(N15+P15)/2)+IF((18-12*S15/$J$5)&gt;7.5,7.5,IF((18-12*S15/$J$5)&lt;0,0,(18-12*S15/$J$5)))</f>
        <v>14.69474135135135</v>
      </c>
      <c r="U15" s="80"/>
      <c r="V15" s="80"/>
      <c r="W15" s="80"/>
      <c r="X15" s="80"/>
      <c r="Y15" s="81"/>
      <c r="Z15" s="80"/>
      <c r="AA15" s="80"/>
      <c r="AB15" s="80"/>
      <c r="AC15" s="80"/>
      <c r="AD15" s="81"/>
      <c r="AE15" s="80"/>
      <c r="AF15" s="80"/>
      <c r="AG15" s="80"/>
      <c r="AH15" s="80"/>
      <c r="AI15" s="81"/>
      <c r="AJ15" s="86"/>
      <c r="AK15" s="81"/>
      <c r="AL15" s="79"/>
      <c r="AM15" s="79"/>
    </row>
    <row r="16" spans="1:39">
      <c r="A16" s="19">
        <f t="shared" si="0"/>
        <v>4</v>
      </c>
      <c r="B16" s="22">
        <v>6</v>
      </c>
      <c r="C16" s="22"/>
      <c r="D16" s="22" t="s">
        <v>220</v>
      </c>
      <c r="E16" s="22" t="s">
        <v>230</v>
      </c>
      <c r="F16" s="22"/>
      <c r="G16" s="22"/>
      <c r="H16" s="22"/>
      <c r="I16" s="23" t="s">
        <v>225</v>
      </c>
      <c r="J16" s="27">
        <v>2.9</v>
      </c>
      <c r="K16" s="28">
        <v>2.9</v>
      </c>
      <c r="L16" s="28">
        <v>2.8</v>
      </c>
      <c r="M16" s="94">
        <v>0.3</v>
      </c>
      <c r="N16" s="94">
        <v>0.8</v>
      </c>
      <c r="O16" s="91">
        <v>0.5</v>
      </c>
      <c r="P16" s="91">
        <v>0.7</v>
      </c>
      <c r="Q16" s="91" t="s">
        <v>133</v>
      </c>
      <c r="R16" s="91" t="s">
        <v>132</v>
      </c>
      <c r="S16" s="25">
        <v>23.99</v>
      </c>
      <c r="T16" s="26">
        <f>(J16+K16+L16)+IF((VLOOKUP(Q16,MogulsDD!$A$1:$C$1000,3,FALSE)*(M16+O16)/2)&gt;3.75,3.75,VLOOKUP(Q16,MogulsDD!$A$1:$C$1000,3,FALSE)*(M16+O16)/2)+IF((VLOOKUP(R16,MogulsDD!$A$1:$C$1000,3,FALSE)*(N16+P16)/2)&gt;3.75,3.75,VLOOKUP(R16,MogulsDD!$A$1:$C$1000,3,FALSE)*(N16+P16)/2)+IF((18-12*S16/$J$5)&gt;7.5,7.5,IF((18-12*S16/$J$5)&lt;0,0,(18-12*S16/$J$5)))</f>
        <v>11.696418918918917</v>
      </c>
      <c r="U16" s="80"/>
      <c r="V16" s="80"/>
      <c r="W16" s="80"/>
      <c r="X16" s="80"/>
      <c r="Y16" s="81"/>
      <c r="Z16" s="80"/>
      <c r="AA16" s="80"/>
      <c r="AB16" s="80"/>
      <c r="AC16" s="80"/>
      <c r="AD16" s="81"/>
      <c r="AE16" s="80"/>
      <c r="AF16" s="80"/>
      <c r="AG16" s="80"/>
      <c r="AH16" s="80"/>
      <c r="AI16" s="81"/>
      <c r="AJ16" s="86"/>
      <c r="AK16" s="81"/>
      <c r="AL16" s="79"/>
      <c r="AM16" s="79"/>
    </row>
    <row r="17" spans="1:39">
      <c r="A17" s="19">
        <f t="shared" si="0"/>
        <v>5</v>
      </c>
      <c r="B17" s="22">
        <v>3</v>
      </c>
      <c r="C17" s="22"/>
      <c r="D17" s="22" t="s">
        <v>223</v>
      </c>
      <c r="E17" s="22" t="s">
        <v>224</v>
      </c>
      <c r="F17" s="22"/>
      <c r="G17" s="22"/>
      <c r="H17" s="22"/>
      <c r="I17" s="23" t="s">
        <v>225</v>
      </c>
      <c r="J17" s="27">
        <v>2.7</v>
      </c>
      <c r="K17" s="28">
        <v>2.2999999999999998</v>
      </c>
      <c r="L17" s="28">
        <v>2.6</v>
      </c>
      <c r="M17" s="94">
        <v>0.9</v>
      </c>
      <c r="N17" s="94">
        <v>0.6</v>
      </c>
      <c r="O17" s="91">
        <v>0.8</v>
      </c>
      <c r="P17" s="91">
        <v>0.7</v>
      </c>
      <c r="Q17" s="91" t="s">
        <v>132</v>
      </c>
      <c r="R17" s="91" t="s">
        <v>134</v>
      </c>
      <c r="S17" s="25">
        <v>24.82</v>
      </c>
      <c r="T17" s="26">
        <f>(J17+K17+L17)+IF((VLOOKUP(Q17,MogulsDD!$A$1:$C$1000,3,FALSE)*(M17+O17)/2)&gt;3.75,3.75,VLOOKUP(Q17,MogulsDD!$A$1:$C$1000,3,FALSE)*(M17+O17)/2)+IF((VLOOKUP(R17,MogulsDD!$A$1:$C$1000,3,FALSE)*(N17+P17)/2)&gt;3.75,3.75,VLOOKUP(R17,MogulsDD!$A$1:$C$1000,3,FALSE)*(N17+P17)/2)+IF((18-12*S17/$J$5)&gt;7.5,7.5,IF((18-12*S17/$J$5)&lt;0,0,(18-12*S17/$J$5)))</f>
        <v>10.389540540540539</v>
      </c>
      <c r="U17" s="80"/>
      <c r="V17" s="80"/>
      <c r="W17" s="80"/>
      <c r="X17" s="80"/>
      <c r="Y17" s="81"/>
      <c r="Z17" s="80"/>
      <c r="AA17" s="80"/>
      <c r="AB17" s="80"/>
      <c r="AC17" s="80"/>
      <c r="AD17" s="81"/>
      <c r="AE17" s="80"/>
      <c r="AF17" s="80"/>
      <c r="AG17" s="80"/>
      <c r="AH17" s="80"/>
      <c r="AI17" s="81"/>
      <c r="AJ17" s="86"/>
      <c r="AK17" s="81"/>
      <c r="AL17" s="79"/>
      <c r="AM17" s="79"/>
    </row>
    <row r="18" spans="1:39" ht="13.5" thickBot="1">
      <c r="A18" s="19">
        <f t="shared" si="0"/>
        <v>6</v>
      </c>
      <c r="B18" s="14">
        <v>5</v>
      </c>
      <c r="C18" s="14"/>
      <c r="D18" s="14" t="s">
        <v>220</v>
      </c>
      <c r="E18" s="14" t="s">
        <v>229</v>
      </c>
      <c r="F18" s="14"/>
      <c r="G18" s="14"/>
      <c r="H18" s="14"/>
      <c r="I18" s="18" t="s">
        <v>228</v>
      </c>
      <c r="J18" s="29">
        <v>2.4</v>
      </c>
      <c r="K18" s="30">
        <v>2.5</v>
      </c>
      <c r="L18" s="30">
        <v>2.2000000000000002</v>
      </c>
      <c r="M18" s="95">
        <v>1</v>
      </c>
      <c r="N18" s="95">
        <v>0</v>
      </c>
      <c r="O18" s="92">
        <v>0.8</v>
      </c>
      <c r="P18" s="92">
        <v>0</v>
      </c>
      <c r="Q18" s="96" t="s">
        <v>132</v>
      </c>
      <c r="R18" s="96" t="s">
        <v>143</v>
      </c>
      <c r="S18" s="25">
        <v>26.19</v>
      </c>
      <c r="T18" s="26">
        <f>(J18+K18+L18)+IF((VLOOKUP(Q18,MogulsDD!$A$1:$C$1000,3,FALSE)*(M18+O18)/2)&gt;3.75,3.75,VLOOKUP(Q18,MogulsDD!$A$1:$C$1000,3,FALSE)*(M18+O18)/2)+IF((VLOOKUP(R18,MogulsDD!$A$1:$C$1000,3,FALSE)*(N18+P18)/2)&gt;3.75,3.75,VLOOKUP(R18,MogulsDD!$A$1:$C$1000,3,FALSE)*(N18+P18)/2)+IF((18-12*S18/$J$5)&gt;7.5,7.5,IF((18-12*S18/$J$5)&lt;0,0,(18-12*S18/$J$5)))</f>
        <v>8.6608918918918896</v>
      </c>
      <c r="U18" s="80"/>
      <c r="V18" s="80"/>
      <c r="W18" s="80"/>
      <c r="X18" s="80"/>
      <c r="Y18" s="81"/>
      <c r="Z18" s="80"/>
      <c r="AA18" s="80"/>
      <c r="AB18" s="80"/>
      <c r="AC18" s="80"/>
      <c r="AD18" s="81"/>
      <c r="AE18" s="80"/>
      <c r="AF18" s="80"/>
      <c r="AG18" s="80"/>
      <c r="AH18" s="80"/>
      <c r="AI18" s="81"/>
      <c r="AJ18" s="86"/>
      <c r="AK18" s="81"/>
      <c r="AL18" s="79"/>
      <c r="AM18" s="79"/>
    </row>
    <row r="19" spans="1:39">
      <c r="A19" s="19">
        <f t="shared" si="0"/>
        <v>7</v>
      </c>
      <c r="B19" s="22">
        <v>7</v>
      </c>
      <c r="C19" s="22"/>
      <c r="D19" s="22" t="s">
        <v>281</v>
      </c>
      <c r="E19" s="22" t="s">
        <v>282</v>
      </c>
      <c r="F19" s="22"/>
      <c r="G19" s="22"/>
      <c r="H19" s="22"/>
      <c r="I19" s="23" t="s">
        <v>228</v>
      </c>
      <c r="J19" s="24">
        <v>1.6</v>
      </c>
      <c r="K19" s="25">
        <v>1.8</v>
      </c>
      <c r="L19" s="25">
        <v>1.9</v>
      </c>
      <c r="M19" s="93">
        <v>1.3</v>
      </c>
      <c r="N19" s="93">
        <v>1.2</v>
      </c>
      <c r="O19" s="91">
        <v>1.5</v>
      </c>
      <c r="P19" s="91">
        <v>1.4</v>
      </c>
      <c r="Q19" s="91" t="s">
        <v>132</v>
      </c>
      <c r="R19" s="91" t="s">
        <v>134</v>
      </c>
      <c r="S19" s="25">
        <v>30.87</v>
      </c>
      <c r="T19" s="26">
        <f>(J19+K19+L19)+IF((VLOOKUP(Q19,MogulsDD!$A$1:$C$1000,3,FALSE)*(M19+O19)/2)&gt;3.75,3.75,VLOOKUP(Q19,MogulsDD!$A$1:$C$1000,3,FALSE)*(M19+O19)/2)+IF((VLOOKUP(R19,MogulsDD!$A$1:$C$1000,3,FALSE)*(N19+P19)/2)&gt;3.75,3.75,VLOOKUP(R19,MogulsDD!$A$1:$C$1000,3,FALSE)*(N19+P19)/2)+IF((18-12*S19/$J$5)&gt;7.5,7.5,IF((18-12*S19/$J$5)&lt;0,0,(18-12*S19/$J$5)))</f>
        <v>6.8950000000000005</v>
      </c>
      <c r="U19" s="80"/>
      <c r="V19" s="80"/>
      <c r="W19" s="80"/>
      <c r="X19" s="80"/>
      <c r="Y19" s="81"/>
      <c r="Z19" s="80"/>
      <c r="AA19" s="80"/>
      <c r="AB19" s="80"/>
      <c r="AC19" s="80"/>
      <c r="AD19" s="81"/>
      <c r="AE19" s="80"/>
      <c r="AF19" s="80"/>
      <c r="AG19" s="80"/>
      <c r="AH19" s="80"/>
      <c r="AI19" s="81"/>
      <c r="AJ19" s="86"/>
      <c r="AK19" s="81"/>
      <c r="AL19" s="79"/>
      <c r="AM19" s="79"/>
    </row>
    <row r="20" spans="1:39">
      <c r="A20" s="19">
        <f t="shared" si="0"/>
        <v>8</v>
      </c>
      <c r="B20" s="22"/>
      <c r="C20" s="22"/>
      <c r="D20" s="22"/>
      <c r="E20" s="22"/>
      <c r="F20" s="22"/>
      <c r="G20" s="22"/>
      <c r="H20" s="22"/>
      <c r="I20" s="23"/>
      <c r="J20" s="27"/>
      <c r="K20" s="28"/>
      <c r="L20" s="28"/>
      <c r="M20" s="94"/>
      <c r="N20" s="94"/>
      <c r="O20" s="91"/>
      <c r="P20" s="91"/>
      <c r="Q20" s="91" t="s">
        <v>143</v>
      </c>
      <c r="R20" s="91" t="s">
        <v>143</v>
      </c>
      <c r="S20" s="25">
        <v>9999</v>
      </c>
      <c r="T20" s="26">
        <f>(J20+K20+L20)+IF((VLOOKUP(Q20,MogulsDD!$A$1:$C$1000,3,FALSE)*(M20+O20)/2)&gt;3.75,3.75,VLOOKUP(Q20,MogulsDD!$A$1:$C$1000,3,FALSE)*(M20+O20)/2)+IF((VLOOKUP(R20,MogulsDD!$A$1:$C$1000,3,FALSE)*(N20+P20)/2)&gt;3.75,3.75,VLOOKUP(R20,MogulsDD!$A$1:$C$1000,3,FALSE)*(N20+P20)/2)+IF((18-12*S20/$J$5)&gt;7.5,7.5,IF((18-12*S20/$J$5)&lt;0,0,(18-12*S20/$J$5)))</f>
        <v>0</v>
      </c>
      <c r="U20" s="80"/>
      <c r="V20" s="80"/>
      <c r="W20" s="80"/>
      <c r="X20" s="80"/>
      <c r="Y20" s="81"/>
      <c r="Z20" s="80"/>
      <c r="AA20" s="80"/>
      <c r="AB20" s="80"/>
      <c r="AC20" s="80"/>
      <c r="AD20" s="81"/>
      <c r="AE20" s="80"/>
      <c r="AF20" s="80"/>
      <c r="AG20" s="80"/>
      <c r="AH20" s="80"/>
      <c r="AI20" s="81"/>
      <c r="AJ20" s="86"/>
      <c r="AK20" s="81"/>
      <c r="AL20" s="79"/>
      <c r="AM20" s="79"/>
    </row>
    <row r="21" spans="1:39">
      <c r="A21" s="19">
        <f t="shared" si="0"/>
        <v>8</v>
      </c>
      <c r="B21" s="22"/>
      <c r="C21" s="22"/>
      <c r="D21" s="22"/>
      <c r="E21" s="22"/>
      <c r="F21" s="22"/>
      <c r="G21" s="22"/>
      <c r="H21" s="22"/>
      <c r="I21" s="23"/>
      <c r="J21" s="27"/>
      <c r="K21" s="28"/>
      <c r="L21" s="28"/>
      <c r="M21" s="94"/>
      <c r="N21" s="94"/>
      <c r="O21" s="91"/>
      <c r="P21" s="91"/>
      <c r="Q21" s="91" t="s">
        <v>143</v>
      </c>
      <c r="R21" s="91" t="s">
        <v>143</v>
      </c>
      <c r="S21" s="25">
        <v>9999</v>
      </c>
      <c r="T21" s="26">
        <f>(J21+K21+L21)+IF((VLOOKUP(Q21,MogulsDD!$A$1:$C$1000,3,FALSE)*(M21+O21)/2)&gt;3.75,3.75,VLOOKUP(Q21,MogulsDD!$A$1:$C$1000,3,FALSE)*(M21+O21)/2)+IF((VLOOKUP(R21,MogulsDD!$A$1:$C$1000,3,FALSE)*(N21+P21)/2)&gt;3.75,3.75,VLOOKUP(R21,MogulsDD!$A$1:$C$1000,3,FALSE)*(N21+P21)/2)+IF((18-12*S21/$J$5)&gt;7.5,7.5,IF((18-12*S21/$J$5)&lt;0,0,(18-12*S21/$J$5)))</f>
        <v>0</v>
      </c>
      <c r="U21" s="80"/>
      <c r="V21" s="80"/>
      <c r="W21" s="80"/>
      <c r="X21" s="80"/>
      <c r="Y21" s="81"/>
      <c r="Z21" s="80"/>
      <c r="AA21" s="80"/>
      <c r="AB21" s="80"/>
      <c r="AC21" s="80"/>
      <c r="AD21" s="81"/>
      <c r="AE21" s="80"/>
      <c r="AF21" s="80"/>
      <c r="AG21" s="80"/>
      <c r="AH21" s="80"/>
      <c r="AI21" s="81"/>
      <c r="AJ21" s="86"/>
      <c r="AK21" s="81"/>
      <c r="AL21" s="79"/>
      <c r="AM21" s="79"/>
    </row>
    <row r="22" spans="1:39" ht="13.5" thickBot="1">
      <c r="A22" s="7"/>
      <c r="B22" s="1"/>
      <c r="C22" s="1"/>
      <c r="D22" s="1"/>
      <c r="E22" s="1"/>
      <c r="F22" s="1"/>
      <c r="G22" s="1"/>
      <c r="H22" s="1"/>
      <c r="I22" s="1"/>
      <c r="J22" s="1"/>
      <c r="K22" s="1"/>
      <c r="L22" s="1"/>
      <c r="M22" s="1"/>
      <c r="N22" s="1"/>
      <c r="O22" s="1"/>
      <c r="P22" s="1"/>
      <c r="Q22" s="1"/>
      <c r="R22" s="1"/>
      <c r="S22" s="1"/>
      <c r="T22" s="89"/>
      <c r="U22" s="80"/>
      <c r="V22" s="80"/>
      <c r="W22" s="80"/>
      <c r="X22" s="80"/>
      <c r="Y22" s="81"/>
      <c r="Z22" s="80"/>
      <c r="AA22" s="80"/>
      <c r="AB22" s="80"/>
      <c r="AC22" s="80"/>
      <c r="AD22" s="80"/>
      <c r="AE22" s="80"/>
      <c r="AF22" s="80"/>
      <c r="AG22" s="80"/>
      <c r="AH22" s="80"/>
      <c r="AI22" s="81"/>
      <c r="AJ22" s="80"/>
      <c r="AK22" s="81"/>
      <c r="AL22" s="79"/>
      <c r="AM22" s="79"/>
    </row>
    <row r="23" spans="1:39" ht="13.5" thickBot="1">
      <c r="A23" s="12"/>
      <c r="B23" s="11"/>
      <c r="C23" s="9"/>
      <c r="D23" s="9"/>
      <c r="E23" s="33" t="s">
        <v>8</v>
      </c>
      <c r="F23" s="9"/>
      <c r="G23" s="9"/>
      <c r="H23" s="9"/>
      <c r="I23" s="10"/>
      <c r="J23" s="21"/>
      <c r="K23" s="9"/>
      <c r="L23" s="9"/>
      <c r="M23" s="9"/>
      <c r="N23" s="9"/>
      <c r="O23" s="9"/>
      <c r="P23" s="9"/>
      <c r="Q23" s="9"/>
      <c r="R23" s="9"/>
      <c r="S23" s="9"/>
      <c r="T23" s="90"/>
      <c r="U23" s="80"/>
      <c r="V23" s="80"/>
      <c r="W23" s="80"/>
      <c r="X23" s="80"/>
      <c r="Y23" s="80"/>
      <c r="Z23" s="80"/>
      <c r="AA23" s="80"/>
      <c r="AB23" s="80"/>
      <c r="AC23" s="80"/>
      <c r="AD23" s="82"/>
      <c r="AE23" s="80"/>
      <c r="AF23" s="80"/>
      <c r="AG23" s="80"/>
      <c r="AH23" s="80"/>
      <c r="AI23" s="82"/>
      <c r="AJ23" s="80"/>
      <c r="AK23" s="81"/>
      <c r="AL23" s="79"/>
      <c r="AM23" s="79"/>
    </row>
    <row r="24" spans="1:39" ht="13.5" thickBot="1">
      <c r="A24" s="2"/>
      <c r="B24" s="3" t="s">
        <v>2</v>
      </c>
      <c r="C24" s="3" t="s">
        <v>18</v>
      </c>
      <c r="D24" s="3" t="s">
        <v>3</v>
      </c>
      <c r="E24" s="3" t="s">
        <v>4</v>
      </c>
      <c r="F24" s="3" t="s">
        <v>5</v>
      </c>
      <c r="G24" s="3" t="s">
        <v>16</v>
      </c>
      <c r="H24" s="3" t="s">
        <v>6</v>
      </c>
      <c r="I24" s="4" t="s">
        <v>7</v>
      </c>
      <c r="J24" s="2" t="s">
        <v>288</v>
      </c>
      <c r="K24" s="3" t="s">
        <v>289</v>
      </c>
      <c r="L24" s="3" t="s">
        <v>290</v>
      </c>
      <c r="M24" s="3" t="s">
        <v>287</v>
      </c>
      <c r="N24" s="3" t="s">
        <v>145</v>
      </c>
      <c r="O24" s="3" t="s">
        <v>296</v>
      </c>
      <c r="P24" s="3" t="s">
        <v>146</v>
      </c>
      <c r="Q24" s="3" t="s">
        <v>139</v>
      </c>
      <c r="R24" s="3" t="s">
        <v>140</v>
      </c>
      <c r="S24" s="3"/>
      <c r="T24" s="88" t="s">
        <v>17</v>
      </c>
      <c r="U24" s="83"/>
      <c r="V24" s="83"/>
      <c r="W24" s="83"/>
      <c r="X24" s="83"/>
      <c r="Y24" s="84"/>
      <c r="Z24" s="83"/>
      <c r="AA24" s="83"/>
      <c r="AB24" s="83"/>
      <c r="AC24" s="83"/>
      <c r="AD24" s="84"/>
      <c r="AE24" s="83"/>
      <c r="AF24" s="83"/>
      <c r="AG24" s="83"/>
      <c r="AH24" s="83"/>
      <c r="AI24" s="84"/>
      <c r="AJ24" s="85"/>
      <c r="AK24" s="81"/>
      <c r="AL24" s="79"/>
      <c r="AM24" s="79"/>
    </row>
    <row r="25" spans="1:39">
      <c r="A25" s="19">
        <f t="shared" ref="A25:A52" si="1">RANK(T25,$T$25:$T$52,0)</f>
        <v>1</v>
      </c>
      <c r="B25" s="34">
        <v>24</v>
      </c>
      <c r="C25" s="22"/>
      <c r="D25" s="22" t="s">
        <v>236</v>
      </c>
      <c r="E25" s="22" t="s">
        <v>237</v>
      </c>
      <c r="F25" s="22"/>
      <c r="G25" s="22"/>
      <c r="H25" s="22"/>
      <c r="I25" s="23" t="s">
        <v>238</v>
      </c>
      <c r="J25" s="24">
        <v>4.4000000000000004</v>
      </c>
      <c r="K25" s="25">
        <v>4.5</v>
      </c>
      <c r="L25" s="25">
        <v>4.4000000000000004</v>
      </c>
      <c r="M25" s="93">
        <v>2.4</v>
      </c>
      <c r="N25" s="93">
        <v>2.2000000000000002</v>
      </c>
      <c r="O25" s="91">
        <v>2.2999999999999998</v>
      </c>
      <c r="P25" s="91">
        <v>2</v>
      </c>
      <c r="Q25" s="91" t="s">
        <v>121</v>
      </c>
      <c r="R25" s="91" t="s">
        <v>294</v>
      </c>
      <c r="S25" s="25">
        <v>17.18</v>
      </c>
      <c r="T25" s="26">
        <f>(J25+K25+L25)+IF((VLOOKUP(Q25,MogulsDD!$A$1:$C$1000,3,FALSE)*(M25+O25)/2)&gt;3.75,3.75,VLOOKUP(Q25,MogulsDD!$A$1:$C$1000,3,FALSE)*(M25+O25)/2)+IF((VLOOKUP(R25,MogulsDD!$A$1:$C$1000,3,FALSE)*(N25+P25)/2)&gt;3.75,3.75,VLOOKUP(R25,MogulsDD!$A$1:$C$1000,3,FALSE)*(N25+P25)/2)+IF((18-12*S25/$J$5)&gt;7.5,7.5,IF((18-12*S25/$J$5)&lt;0,0,(18-12*S25/$J$5)))</f>
        <v>25.080716216216217</v>
      </c>
      <c r="U25" s="80"/>
      <c r="V25" s="80"/>
      <c r="W25" s="80"/>
      <c r="X25" s="80"/>
      <c r="Y25" s="81"/>
      <c r="Z25" s="80"/>
      <c r="AA25" s="80"/>
      <c r="AB25" s="80"/>
      <c r="AC25" s="80"/>
      <c r="AD25" s="81"/>
      <c r="AE25" s="80"/>
      <c r="AF25" s="80"/>
      <c r="AG25" s="80"/>
      <c r="AH25" s="80"/>
      <c r="AI25" s="81"/>
      <c r="AJ25" s="86"/>
      <c r="AK25" s="81"/>
      <c r="AL25" s="79"/>
      <c r="AM25" s="79"/>
    </row>
    <row r="26" spans="1:39">
      <c r="A26" s="19">
        <f t="shared" si="1"/>
        <v>2</v>
      </c>
      <c r="B26" s="34">
        <v>28</v>
      </c>
      <c r="C26" s="22"/>
      <c r="D26" s="22" t="s">
        <v>246</v>
      </c>
      <c r="E26" s="22" t="s">
        <v>247</v>
      </c>
      <c r="F26" s="22"/>
      <c r="G26" s="22"/>
      <c r="H26" s="22"/>
      <c r="I26" s="23" t="s">
        <v>238</v>
      </c>
      <c r="J26" s="27">
        <v>4.4000000000000004</v>
      </c>
      <c r="K26" s="28">
        <v>4.4000000000000004</v>
      </c>
      <c r="L26" s="28">
        <v>4.4000000000000004</v>
      </c>
      <c r="M26" s="94">
        <v>2.4</v>
      </c>
      <c r="N26" s="94">
        <v>2.2999999999999998</v>
      </c>
      <c r="O26" s="91">
        <v>2.2000000000000002</v>
      </c>
      <c r="P26" s="91">
        <v>2.2000000000000002</v>
      </c>
      <c r="Q26" s="91" t="s">
        <v>121</v>
      </c>
      <c r="R26" s="91" t="s">
        <v>294</v>
      </c>
      <c r="S26" s="25">
        <v>17.64</v>
      </c>
      <c r="T26" s="26">
        <f>(J26+K26+L26)+IF((VLOOKUP(Q26,MogulsDD!$A$1:$C$1000,3,FALSE)*(M26+O26)/2)&gt;3.75,3.75,VLOOKUP(Q26,MogulsDD!$A$1:$C$1000,3,FALSE)*(M26+O26)/2)+IF((VLOOKUP(R26,MogulsDD!$A$1:$C$1000,3,FALSE)*(N26+P26)/2)&gt;3.75,3.75,VLOOKUP(R26,MogulsDD!$A$1:$C$1000,3,FALSE)*(N26+P26)/2)+IF((18-12*S26/$J$5)&gt;7.5,7.5,IF((18-12*S26/$J$5)&lt;0,0,(18-12*S26/$J$5)))</f>
        <v>24.80533783783784</v>
      </c>
      <c r="U26" s="80"/>
      <c r="V26" s="80"/>
      <c r="W26" s="80"/>
      <c r="X26" s="80"/>
      <c r="Y26" s="81"/>
      <c r="Z26" s="80"/>
      <c r="AA26" s="80"/>
      <c r="AB26" s="80"/>
      <c r="AC26" s="80"/>
      <c r="AD26" s="81"/>
      <c r="AE26" s="80"/>
      <c r="AF26" s="80"/>
      <c r="AG26" s="80"/>
      <c r="AH26" s="80"/>
      <c r="AI26" s="81"/>
      <c r="AJ26" s="86"/>
      <c r="AK26" s="81"/>
      <c r="AL26" s="79"/>
      <c r="AM26" s="79"/>
    </row>
    <row r="27" spans="1:39">
      <c r="A27" s="19">
        <f t="shared" si="1"/>
        <v>3</v>
      </c>
      <c r="B27" s="34">
        <v>25</v>
      </c>
      <c r="C27" s="22"/>
      <c r="D27" s="22" t="s">
        <v>239</v>
      </c>
      <c r="E27" s="22" t="s">
        <v>237</v>
      </c>
      <c r="F27" s="22"/>
      <c r="G27" s="22"/>
      <c r="H27" s="22"/>
      <c r="I27" s="23" t="s">
        <v>240</v>
      </c>
      <c r="J27" s="27">
        <v>4.5</v>
      </c>
      <c r="K27" s="28">
        <v>4.3</v>
      </c>
      <c r="L27" s="28">
        <v>4.4000000000000004</v>
      </c>
      <c r="M27" s="94">
        <v>1.9</v>
      </c>
      <c r="N27" s="94">
        <v>2</v>
      </c>
      <c r="O27" s="91">
        <v>2</v>
      </c>
      <c r="P27" s="91">
        <v>1.8</v>
      </c>
      <c r="Q27" s="91" t="s">
        <v>293</v>
      </c>
      <c r="R27" s="91" t="s">
        <v>141</v>
      </c>
      <c r="S27" s="25">
        <v>18.43</v>
      </c>
      <c r="T27" s="26">
        <f>(J27+K27+L27)+IF((VLOOKUP(Q27,MogulsDD!$A$1:$C$1000,3,FALSE)*(M27+O27)/2)&gt;3.75,3.75,VLOOKUP(Q27,MogulsDD!$A$1:$C$1000,3,FALSE)*(M27+O27)/2)+IF((VLOOKUP(R27,MogulsDD!$A$1:$C$1000,3,FALSE)*(N27+P27)/2)&gt;3.75,3.75,VLOOKUP(R27,MogulsDD!$A$1:$C$1000,3,FALSE)*(N27+P27)/2)+IF((18-12*S27/$J$5)&gt;7.5,7.5,IF((18-12*S27/$J$5)&lt;0,0,(18-12*S27/$J$5)))</f>
        <v>23.365905405405407</v>
      </c>
      <c r="U27" s="80"/>
      <c r="V27" s="80"/>
      <c r="W27" s="80"/>
      <c r="X27" s="80"/>
      <c r="Y27" s="81"/>
      <c r="Z27" s="80"/>
      <c r="AA27" s="80"/>
      <c r="AB27" s="80"/>
      <c r="AC27" s="80"/>
      <c r="AD27" s="81"/>
      <c r="AE27" s="80"/>
      <c r="AF27" s="80"/>
      <c r="AG27" s="80"/>
      <c r="AH27" s="80"/>
      <c r="AI27" s="81"/>
      <c r="AJ27" s="86"/>
      <c r="AK27" s="81"/>
      <c r="AL27" s="79"/>
      <c r="AM27" s="79"/>
    </row>
    <row r="28" spans="1:39">
      <c r="A28" s="19">
        <f t="shared" si="1"/>
        <v>4</v>
      </c>
      <c r="B28" s="34">
        <v>39</v>
      </c>
      <c r="C28" s="22"/>
      <c r="D28" s="22" t="s">
        <v>269</v>
      </c>
      <c r="E28" s="22" t="s">
        <v>270</v>
      </c>
      <c r="F28" s="22"/>
      <c r="G28" s="22"/>
      <c r="H28" s="22"/>
      <c r="I28" s="23" t="s">
        <v>222</v>
      </c>
      <c r="J28" s="27">
        <v>3.7</v>
      </c>
      <c r="K28" s="28">
        <v>4.0999999999999996</v>
      </c>
      <c r="L28" s="28">
        <v>3.9</v>
      </c>
      <c r="M28" s="94">
        <v>1.5</v>
      </c>
      <c r="N28" s="94">
        <v>2</v>
      </c>
      <c r="O28" s="91">
        <v>1.3</v>
      </c>
      <c r="P28" s="91">
        <v>2.2000000000000002</v>
      </c>
      <c r="Q28" s="91" t="s">
        <v>106</v>
      </c>
      <c r="R28" s="91" t="s">
        <v>125</v>
      </c>
      <c r="S28" s="25">
        <v>19.86</v>
      </c>
      <c r="T28" s="26">
        <f>(J28+K28+L28)+IF((VLOOKUP(Q28,MogulsDD!$A$1:$C$1000,3,FALSE)*(M28+O28)/2)&gt;3.75,3.75,VLOOKUP(Q28,MogulsDD!$A$1:$C$1000,3,FALSE)*(M28+O28)/2)+IF((VLOOKUP(R28,MogulsDD!$A$1:$C$1000,3,FALSE)*(N28+P28)/2)&gt;3.75,3.75,VLOOKUP(R28,MogulsDD!$A$1:$C$1000,3,FALSE)*(N28+P28)/2)+IF((18-12*S28/$J$5)&gt;7.5,7.5,IF((18-12*S28/$J$5)&lt;0,0,(18-12*S28/$J$5)))</f>
        <v>19.589837837837837</v>
      </c>
      <c r="U28" s="80"/>
      <c r="V28" s="80"/>
      <c r="W28" s="80"/>
      <c r="X28" s="80"/>
      <c r="Y28" s="81"/>
      <c r="Z28" s="80"/>
      <c r="AA28" s="80"/>
      <c r="AB28" s="80"/>
      <c r="AC28" s="80"/>
      <c r="AD28" s="81"/>
      <c r="AE28" s="80"/>
      <c r="AF28" s="80"/>
      <c r="AG28" s="80"/>
      <c r="AH28" s="80"/>
      <c r="AI28" s="81"/>
      <c r="AJ28" s="86"/>
      <c r="AK28" s="81"/>
      <c r="AL28" s="79"/>
      <c r="AM28" s="79"/>
    </row>
    <row r="29" spans="1:39">
      <c r="A29" s="19">
        <f t="shared" si="1"/>
        <v>5</v>
      </c>
      <c r="B29" s="34">
        <v>27</v>
      </c>
      <c r="C29" s="22"/>
      <c r="D29" s="22" t="s">
        <v>244</v>
      </c>
      <c r="E29" s="22" t="s">
        <v>242</v>
      </c>
      <c r="F29" s="22"/>
      <c r="G29" s="22"/>
      <c r="H29" s="22"/>
      <c r="I29" s="23" t="s">
        <v>245</v>
      </c>
      <c r="J29" s="27">
        <v>3.9</v>
      </c>
      <c r="K29" s="28">
        <v>3.9</v>
      </c>
      <c r="L29" s="28">
        <v>4</v>
      </c>
      <c r="M29" s="94">
        <v>1.7</v>
      </c>
      <c r="N29" s="94">
        <v>1.5</v>
      </c>
      <c r="O29" s="91">
        <v>2.1</v>
      </c>
      <c r="P29" s="91">
        <v>1.8</v>
      </c>
      <c r="Q29" s="91" t="s">
        <v>141</v>
      </c>
      <c r="R29" s="91" t="s">
        <v>132</v>
      </c>
      <c r="S29" s="25">
        <v>21.22</v>
      </c>
      <c r="T29" s="26">
        <f>(J29+K29+L29)+IF((VLOOKUP(Q29,MogulsDD!$A$1:$C$1000,3,FALSE)*(M29+O29)/2)&gt;3.75,3.75,VLOOKUP(Q29,MogulsDD!$A$1:$C$1000,3,FALSE)*(M29+O29)/2)+IF((VLOOKUP(R29,MogulsDD!$A$1:$C$1000,3,FALSE)*(N29+P29)/2)&gt;3.75,3.75,VLOOKUP(R29,MogulsDD!$A$1:$C$1000,3,FALSE)*(N29+P29)/2)+IF((18-12*S29/$J$5)&gt;7.5,7.5,IF((18-12*S29/$J$5)&lt;0,0,(18-12*S29/$J$5)))</f>
        <v>19.037175675675677</v>
      </c>
      <c r="U29" s="80"/>
      <c r="V29" s="80"/>
      <c r="W29" s="80"/>
      <c r="X29" s="80"/>
      <c r="Y29" s="81"/>
      <c r="Z29" s="80"/>
      <c r="AA29" s="80"/>
      <c r="AB29" s="80"/>
      <c r="AC29" s="80"/>
      <c r="AD29" s="81"/>
      <c r="AE29" s="80"/>
      <c r="AF29" s="80"/>
      <c r="AG29" s="80"/>
      <c r="AH29" s="80"/>
      <c r="AI29" s="81"/>
      <c r="AJ29" s="86"/>
      <c r="AK29" s="81"/>
      <c r="AL29" s="79"/>
      <c r="AM29" s="79"/>
    </row>
    <row r="30" spans="1:39">
      <c r="A30" s="19">
        <f t="shared" si="1"/>
        <v>6</v>
      </c>
      <c r="B30" s="34">
        <v>36</v>
      </c>
      <c r="C30" s="22"/>
      <c r="D30" s="22" t="s">
        <v>263</v>
      </c>
      <c r="E30" s="22" t="s">
        <v>264</v>
      </c>
      <c r="F30" s="22"/>
      <c r="G30" s="22"/>
      <c r="H30" s="22"/>
      <c r="I30" s="23" t="s">
        <v>252</v>
      </c>
      <c r="J30" s="27">
        <v>3.6</v>
      </c>
      <c r="K30" s="28">
        <v>4</v>
      </c>
      <c r="L30" s="28">
        <v>3.8</v>
      </c>
      <c r="M30" s="94">
        <v>1.8</v>
      </c>
      <c r="N30" s="94">
        <v>1.5</v>
      </c>
      <c r="O30" s="91">
        <v>1.9</v>
      </c>
      <c r="P30" s="91">
        <v>1.7</v>
      </c>
      <c r="Q30" s="91" t="s">
        <v>141</v>
      </c>
      <c r="R30" s="91" t="s">
        <v>135</v>
      </c>
      <c r="S30" s="25">
        <v>21.9</v>
      </c>
      <c r="T30" s="26">
        <f>(J30+K30+L30)+IF((VLOOKUP(Q30,MogulsDD!$A$1:$C$1000,3,FALSE)*(M30+O30)/2)&gt;3.75,3.75,VLOOKUP(Q30,MogulsDD!$A$1:$C$1000,3,FALSE)*(M30+O30)/2)+IF((VLOOKUP(R30,MogulsDD!$A$1:$C$1000,3,FALSE)*(N30+P30)/2)&gt;3.75,3.75,VLOOKUP(R30,MogulsDD!$A$1:$C$1000,3,FALSE)*(N30+P30)/2)+IF((18-12*S30/$J$5)&gt;7.5,7.5,IF((18-12*S30/$J$5)&lt;0,0,(18-12*S30/$J$5)))</f>
        <v>18.401094594594596</v>
      </c>
      <c r="U30" s="80"/>
      <c r="V30" s="80"/>
      <c r="W30" s="80"/>
      <c r="X30" s="80"/>
      <c r="Y30" s="81"/>
      <c r="Z30" s="80"/>
      <c r="AA30" s="80"/>
      <c r="AB30" s="80"/>
      <c r="AC30" s="80"/>
      <c r="AD30" s="81"/>
      <c r="AE30" s="80"/>
      <c r="AF30" s="80"/>
      <c r="AG30" s="80"/>
      <c r="AH30" s="80"/>
      <c r="AI30" s="81"/>
      <c r="AJ30" s="86"/>
      <c r="AK30" s="81"/>
      <c r="AL30" s="79"/>
      <c r="AM30" s="79"/>
    </row>
    <row r="31" spans="1:39">
      <c r="A31" s="19">
        <f t="shared" si="1"/>
        <v>7</v>
      </c>
      <c r="B31" s="34">
        <v>29</v>
      </c>
      <c r="C31" s="22"/>
      <c r="D31" s="22" t="s">
        <v>248</v>
      </c>
      <c r="E31" s="22" t="s">
        <v>249</v>
      </c>
      <c r="F31" s="22"/>
      <c r="G31" s="22"/>
      <c r="H31" s="22"/>
      <c r="I31" s="23" t="s">
        <v>228</v>
      </c>
      <c r="J31" s="27">
        <v>3.8</v>
      </c>
      <c r="K31" s="28">
        <v>4.2</v>
      </c>
      <c r="L31" s="28">
        <v>4.2</v>
      </c>
      <c r="M31" s="94">
        <v>1.4</v>
      </c>
      <c r="N31" s="94">
        <v>0.9</v>
      </c>
      <c r="O31" s="91">
        <v>1.8</v>
      </c>
      <c r="P31" s="91">
        <v>0.9</v>
      </c>
      <c r="Q31" s="91" t="s">
        <v>132</v>
      </c>
      <c r="R31" s="91" t="s">
        <v>141</v>
      </c>
      <c r="S31" s="25">
        <v>21.56</v>
      </c>
      <c r="T31" s="26">
        <f>(J31+K31+L31)+IF((VLOOKUP(Q31,MogulsDD!$A$1:$C$1000,3,FALSE)*(M31+O31)/2)&gt;3.75,3.75,VLOOKUP(Q31,MogulsDD!$A$1:$C$1000,3,FALSE)*(M31+O31)/2)+IF((VLOOKUP(R31,MogulsDD!$A$1:$C$1000,3,FALSE)*(N31+P31)/2)&gt;3.75,3.75,VLOOKUP(R31,MogulsDD!$A$1:$C$1000,3,FALSE)*(N31+P31)/2)+IF((18-12*S31/$J$5)&gt;7.5,7.5,IF((18-12*S31/$J$5)&lt;0,0,(18-12*S31/$J$5)))</f>
        <v>18.136135135135135</v>
      </c>
      <c r="U31" s="80"/>
      <c r="V31" s="80"/>
      <c r="W31" s="80"/>
      <c r="X31" s="80"/>
      <c r="Y31" s="81"/>
      <c r="Z31" s="80"/>
      <c r="AA31" s="80"/>
      <c r="AB31" s="80"/>
      <c r="AC31" s="80"/>
      <c r="AD31" s="81"/>
      <c r="AE31" s="80"/>
      <c r="AF31" s="80"/>
      <c r="AG31" s="80"/>
      <c r="AH31" s="80"/>
      <c r="AI31" s="81"/>
      <c r="AJ31" s="86"/>
      <c r="AK31" s="81"/>
      <c r="AL31" s="79"/>
      <c r="AM31" s="79"/>
    </row>
    <row r="32" spans="1:39">
      <c r="A32" s="19">
        <f t="shared" si="1"/>
        <v>8</v>
      </c>
      <c r="B32" s="34">
        <v>33</v>
      </c>
      <c r="C32" s="22"/>
      <c r="D32" s="22" t="s">
        <v>256</v>
      </c>
      <c r="E32" s="22" t="s">
        <v>257</v>
      </c>
      <c r="F32" s="22"/>
      <c r="G32" s="22"/>
      <c r="H32" s="22"/>
      <c r="I32" s="23" t="s">
        <v>245</v>
      </c>
      <c r="J32" s="27">
        <v>3.4</v>
      </c>
      <c r="K32" s="28">
        <v>3.6</v>
      </c>
      <c r="L32" s="28">
        <v>3.6</v>
      </c>
      <c r="M32" s="94">
        <v>1.7</v>
      </c>
      <c r="N32" s="94">
        <v>0.4</v>
      </c>
      <c r="O32" s="91">
        <v>2</v>
      </c>
      <c r="P32" s="91">
        <v>0.4</v>
      </c>
      <c r="Q32" s="91" t="s">
        <v>132</v>
      </c>
      <c r="R32" s="91" t="s">
        <v>134</v>
      </c>
      <c r="S32" s="25">
        <v>20.27</v>
      </c>
      <c r="T32" s="26">
        <f>(J32+K32+L32)+IF((VLOOKUP(Q32,MogulsDD!$A$1:$C$1000,3,FALSE)*(M32+O32)/2)&gt;3.75,3.75,VLOOKUP(Q32,MogulsDD!$A$1:$C$1000,3,FALSE)*(M32+O32)/2)+IF((VLOOKUP(R32,MogulsDD!$A$1:$C$1000,3,FALSE)*(N32+P32)/2)&gt;3.75,3.75,VLOOKUP(R32,MogulsDD!$A$1:$C$1000,3,FALSE)*(N32+P32)/2)+IF((18-12*S32/$J$5)&gt;7.5,7.5,IF((18-12*S32/$J$5)&lt;0,0,(18-12*S32/$J$5)))</f>
        <v>16.808391891891894</v>
      </c>
      <c r="U32" s="80"/>
      <c r="V32" s="80"/>
      <c r="W32" s="80"/>
      <c r="X32" s="80"/>
      <c r="Y32" s="81"/>
      <c r="Z32" s="80"/>
      <c r="AA32" s="80"/>
      <c r="AB32" s="80"/>
      <c r="AC32" s="80"/>
      <c r="AD32" s="81"/>
      <c r="AE32" s="80"/>
      <c r="AF32" s="80"/>
      <c r="AG32" s="80"/>
      <c r="AH32" s="80"/>
      <c r="AI32" s="81"/>
      <c r="AJ32" s="86"/>
      <c r="AK32" s="81"/>
      <c r="AL32" s="79"/>
      <c r="AM32" s="79"/>
    </row>
    <row r="33" spans="1:39">
      <c r="A33" s="19">
        <f t="shared" si="1"/>
        <v>9</v>
      </c>
      <c r="B33" s="34">
        <v>38</v>
      </c>
      <c r="C33" s="22"/>
      <c r="D33" s="22" t="s">
        <v>267</v>
      </c>
      <c r="E33" s="22" t="s">
        <v>268</v>
      </c>
      <c r="F33" s="22"/>
      <c r="G33" s="22"/>
      <c r="H33" s="22"/>
      <c r="I33" s="23" t="s">
        <v>228</v>
      </c>
      <c r="J33" s="27">
        <v>3.2</v>
      </c>
      <c r="K33" s="28">
        <v>3.4</v>
      </c>
      <c r="L33" s="28">
        <v>3.5</v>
      </c>
      <c r="M33" s="94">
        <v>1.5</v>
      </c>
      <c r="N33" s="94">
        <v>1.5</v>
      </c>
      <c r="O33" s="91">
        <v>1.7</v>
      </c>
      <c r="P33" s="91">
        <v>1.8</v>
      </c>
      <c r="Q33" s="91" t="s">
        <v>141</v>
      </c>
      <c r="R33" s="91" t="s">
        <v>122</v>
      </c>
      <c r="S33" s="25">
        <v>22.39</v>
      </c>
      <c r="T33" s="26">
        <f>(J33+K33+L33)+IF((VLOOKUP(Q33,MogulsDD!$A$1:$C$1000,3,FALSE)*(M33+O33)/2)&gt;3.75,3.75,VLOOKUP(Q33,MogulsDD!$A$1:$C$1000,3,FALSE)*(M33+O33)/2)+IF((VLOOKUP(R33,MogulsDD!$A$1:$C$1000,3,FALSE)*(N33+P33)/2)&gt;3.75,3.75,VLOOKUP(R33,MogulsDD!$A$1:$C$1000,3,FALSE)*(N33+P33)/2)+IF((18-12*S33/$J$5)&gt;7.5,7.5,IF((18-12*S33/$J$5)&lt;0,0,(18-12*S33/$J$5)))</f>
        <v>16.279756756756754</v>
      </c>
      <c r="U33" s="80"/>
      <c r="V33" s="80"/>
      <c r="W33" s="80"/>
      <c r="X33" s="80"/>
      <c r="Y33" s="81"/>
      <c r="Z33" s="80"/>
      <c r="AA33" s="80"/>
      <c r="AB33" s="80"/>
      <c r="AC33" s="80"/>
      <c r="AD33" s="81"/>
      <c r="AE33" s="80"/>
      <c r="AF33" s="80"/>
      <c r="AG33" s="80"/>
      <c r="AH33" s="80"/>
      <c r="AI33" s="81"/>
      <c r="AJ33" s="86"/>
      <c r="AK33" s="81"/>
      <c r="AL33" s="79"/>
      <c r="AM33" s="79"/>
    </row>
    <row r="34" spans="1:39">
      <c r="A34" s="19">
        <f t="shared" si="1"/>
        <v>10</v>
      </c>
      <c r="B34" s="34">
        <v>44</v>
      </c>
      <c r="C34" s="22"/>
      <c r="D34" s="22" t="s">
        <v>284</v>
      </c>
      <c r="E34" s="22" t="s">
        <v>285</v>
      </c>
      <c r="F34" s="22"/>
      <c r="G34" s="22"/>
      <c r="H34" s="22"/>
      <c r="I34" s="23"/>
      <c r="J34" s="27">
        <v>3</v>
      </c>
      <c r="K34" s="28">
        <v>3</v>
      </c>
      <c r="L34" s="28">
        <v>2.9</v>
      </c>
      <c r="M34" s="94">
        <v>1.3</v>
      </c>
      <c r="N34" s="94">
        <v>1.4</v>
      </c>
      <c r="O34" s="91">
        <v>1.5</v>
      </c>
      <c r="P34" s="91">
        <v>1.3</v>
      </c>
      <c r="Q34" s="91" t="s">
        <v>122</v>
      </c>
      <c r="R34" s="91" t="s">
        <v>132</v>
      </c>
      <c r="S34" s="25">
        <v>19.84</v>
      </c>
      <c r="T34" s="26">
        <f>(J34+K34+L34)+IF((VLOOKUP(Q34,MogulsDD!$A$1:$C$1000,3,FALSE)*(M34+O34)/2)&gt;3.75,3.75,VLOOKUP(Q34,MogulsDD!$A$1:$C$1000,3,FALSE)*(M34+O34)/2)+IF((VLOOKUP(R34,MogulsDD!$A$1:$C$1000,3,FALSE)*(N34+P34)/2)&gt;3.75,3.75,VLOOKUP(R34,MogulsDD!$A$1:$C$1000,3,FALSE)*(N34+P34)/2)+IF((18-12*S34/$J$5)&gt;7.5,7.5,IF((18-12*S34/$J$5)&lt;0,0,(18-12*S34/$J$5)))</f>
        <v>15.722310810810811</v>
      </c>
      <c r="U34" s="80"/>
      <c r="V34" s="80"/>
      <c r="W34" s="80"/>
      <c r="X34" s="80"/>
      <c r="Y34" s="81"/>
      <c r="Z34" s="80"/>
      <c r="AA34" s="80"/>
      <c r="AB34" s="80"/>
      <c r="AC34" s="80"/>
      <c r="AD34" s="81"/>
      <c r="AE34" s="80"/>
      <c r="AF34" s="80"/>
      <c r="AG34" s="80"/>
      <c r="AH34" s="80"/>
      <c r="AI34" s="81"/>
      <c r="AJ34" s="86"/>
      <c r="AK34" s="81"/>
      <c r="AL34" s="79"/>
      <c r="AM34" s="79"/>
    </row>
    <row r="35" spans="1:39">
      <c r="A35" s="19">
        <f t="shared" si="1"/>
        <v>11</v>
      </c>
      <c r="B35" s="34">
        <v>23</v>
      </c>
      <c r="C35" s="22"/>
      <c r="D35" s="22" t="s">
        <v>233</v>
      </c>
      <c r="E35" s="22" t="s">
        <v>234</v>
      </c>
      <c r="F35" s="22"/>
      <c r="G35" s="22"/>
      <c r="H35" s="22"/>
      <c r="I35" s="23" t="s">
        <v>235</v>
      </c>
      <c r="J35" s="136">
        <v>2.2999999999999998</v>
      </c>
      <c r="K35" s="134">
        <v>3.2</v>
      </c>
      <c r="L35" s="134">
        <v>3.3</v>
      </c>
      <c r="M35" s="135">
        <v>1.2</v>
      </c>
      <c r="N35" s="135">
        <v>1.1000000000000001</v>
      </c>
      <c r="O35" s="97">
        <v>1.5</v>
      </c>
      <c r="P35" s="97">
        <v>0.4</v>
      </c>
      <c r="Q35" s="91" t="s">
        <v>141</v>
      </c>
      <c r="R35" s="91" t="s">
        <v>119</v>
      </c>
      <c r="S35" s="25">
        <v>20.62</v>
      </c>
      <c r="T35" s="26">
        <f>(J35+K35+L35)+IF((VLOOKUP(Q35,MogulsDD!$A$1:$C$1000,3,FALSE)*(M35+O35)/2)&gt;3.75,3.75,VLOOKUP(Q35,MogulsDD!$A$1:$C$1000,3,FALSE)*(M35+O35)/2)+IF((VLOOKUP(R35,MogulsDD!$A$1:$C$1000,3,FALSE)*(N35+P35)/2)&gt;3.75,3.75,VLOOKUP(R35,MogulsDD!$A$1:$C$1000,3,FALSE)*(N35+P35)/2)+IF((18-12*S35/$J$5)&gt;7.5,7.5,IF((18-12*S35/$J$5)&lt;0,0,(18-12*S35/$J$5)))</f>
        <v>15.629864864864865</v>
      </c>
      <c r="U35" s="80"/>
      <c r="V35" s="80"/>
      <c r="W35" s="80"/>
      <c r="X35" s="80"/>
      <c r="Y35" s="81"/>
      <c r="Z35" s="80"/>
      <c r="AA35" s="80"/>
      <c r="AB35" s="80"/>
      <c r="AC35" s="80"/>
      <c r="AD35" s="81"/>
      <c r="AE35" s="80"/>
      <c r="AF35" s="80"/>
      <c r="AG35" s="80"/>
      <c r="AH35" s="80"/>
      <c r="AI35" s="81"/>
      <c r="AJ35" s="86"/>
      <c r="AK35" s="81"/>
      <c r="AL35" s="79"/>
      <c r="AM35" s="79"/>
    </row>
    <row r="36" spans="1:39" ht="13.5" thickBot="1">
      <c r="A36" s="19">
        <f t="shared" si="1"/>
        <v>12</v>
      </c>
      <c r="B36" s="13">
        <v>37</v>
      </c>
      <c r="C36" s="14"/>
      <c r="D36" s="14" t="s">
        <v>265</v>
      </c>
      <c r="E36" s="14" t="s">
        <v>266</v>
      </c>
      <c r="F36" s="14"/>
      <c r="G36" s="14"/>
      <c r="H36" s="14"/>
      <c r="I36" s="18" t="s">
        <v>228</v>
      </c>
      <c r="J36" s="29">
        <v>3.8</v>
      </c>
      <c r="K36" s="30">
        <v>3.6</v>
      </c>
      <c r="L36" s="30">
        <v>3.6</v>
      </c>
      <c r="M36" s="95">
        <v>1.3</v>
      </c>
      <c r="N36" s="95">
        <v>0.7</v>
      </c>
      <c r="O36" s="92">
        <v>1.4</v>
      </c>
      <c r="P36" s="92">
        <v>0.9</v>
      </c>
      <c r="Q36" s="91" t="s">
        <v>132</v>
      </c>
      <c r="R36" s="91" t="s">
        <v>134</v>
      </c>
      <c r="S36" s="25">
        <v>23.05</v>
      </c>
      <c r="T36" s="26">
        <f>(J36+K36+L36)+IF((VLOOKUP(Q36,MogulsDD!$A$1:$C$1000,3,FALSE)*(M36+O36)/2)&gt;3.75,3.75,VLOOKUP(Q36,MogulsDD!$A$1:$C$1000,3,FALSE)*(M36+O36)/2)+IF((VLOOKUP(R36,MogulsDD!$A$1:$C$1000,3,FALSE)*(N36+P36)/2)&gt;3.75,3.75,VLOOKUP(R36,MogulsDD!$A$1:$C$1000,3,FALSE)*(N36+P36)/2)+IF((18-12*S36/$J$5)&gt;7.5,7.5,IF((18-12*S36/$J$5)&lt;0,0,(18-12*S36/$J$5)))</f>
        <v>15.328148648648646</v>
      </c>
      <c r="U36" s="80"/>
      <c r="V36" s="80"/>
      <c r="W36" s="80"/>
      <c r="X36" s="80"/>
      <c r="Y36" s="81"/>
      <c r="Z36" s="80"/>
      <c r="AA36" s="80"/>
      <c r="AB36" s="80"/>
      <c r="AC36" s="80"/>
      <c r="AD36" s="81"/>
      <c r="AE36" s="80"/>
      <c r="AF36" s="80"/>
      <c r="AG36" s="80"/>
      <c r="AH36" s="80"/>
      <c r="AI36" s="81"/>
      <c r="AJ36" s="86"/>
      <c r="AK36" s="81"/>
      <c r="AL36" s="79"/>
      <c r="AM36" s="79"/>
    </row>
    <row r="37" spans="1:39">
      <c r="A37" s="19">
        <f t="shared" si="1"/>
        <v>13</v>
      </c>
      <c r="B37" s="15">
        <v>35</v>
      </c>
      <c r="C37" s="16"/>
      <c r="D37" s="16" t="s">
        <v>261</v>
      </c>
      <c r="E37" s="16" t="s">
        <v>262</v>
      </c>
      <c r="F37" s="16"/>
      <c r="G37" s="16"/>
      <c r="H37" s="16"/>
      <c r="I37" s="17" t="s">
        <v>245</v>
      </c>
      <c r="J37" s="133">
        <v>2.5</v>
      </c>
      <c r="K37" s="25">
        <v>3</v>
      </c>
      <c r="L37" s="25">
        <v>2.6</v>
      </c>
      <c r="M37" s="93">
        <v>1.5</v>
      </c>
      <c r="N37" s="93">
        <v>1.2</v>
      </c>
      <c r="O37" s="91">
        <v>1.4</v>
      </c>
      <c r="P37" s="91">
        <v>1.4</v>
      </c>
      <c r="Q37" s="91" t="s">
        <v>132</v>
      </c>
      <c r="R37" s="91" t="s">
        <v>134</v>
      </c>
      <c r="S37" s="25">
        <v>19.690000000000001</v>
      </c>
      <c r="T37" s="26">
        <f>(J37+K37+L37)+IF((VLOOKUP(Q37,MogulsDD!$A$1:$C$1000,3,FALSE)*(M37+O37)/2)&gt;3.75,3.75,VLOOKUP(Q37,MogulsDD!$A$1:$C$1000,3,FALSE)*(M37+O37)/2)+IF((VLOOKUP(R37,MogulsDD!$A$1:$C$1000,3,FALSE)*(N37+P37)/2)&gt;3.75,3.75,VLOOKUP(R37,MogulsDD!$A$1:$C$1000,3,FALSE)*(N37+P37)/2)+IF((18-12*S37/$J$5)&gt;7.5,7.5,IF((18-12*S37/$J$5)&lt;0,0,(18-12*S37/$J$5)))</f>
        <v>14.953608108108105</v>
      </c>
      <c r="U37" s="80"/>
      <c r="V37" s="80"/>
      <c r="W37" s="80"/>
      <c r="X37" s="80"/>
      <c r="Y37" s="81"/>
      <c r="Z37" s="80"/>
      <c r="AA37" s="80"/>
      <c r="AB37" s="80"/>
      <c r="AC37" s="80"/>
      <c r="AD37" s="81"/>
      <c r="AE37" s="80"/>
      <c r="AF37" s="80"/>
      <c r="AG37" s="80"/>
      <c r="AH37" s="80"/>
      <c r="AI37" s="81"/>
      <c r="AJ37" s="86"/>
      <c r="AK37" s="81"/>
      <c r="AL37" s="79"/>
      <c r="AM37" s="79"/>
    </row>
    <row r="38" spans="1:39">
      <c r="A38" s="19">
        <f t="shared" si="1"/>
        <v>14</v>
      </c>
      <c r="B38" s="34">
        <v>32</v>
      </c>
      <c r="C38" s="22"/>
      <c r="D38" s="22" t="s">
        <v>255</v>
      </c>
      <c r="E38" s="22" t="s">
        <v>247</v>
      </c>
      <c r="F38" s="22"/>
      <c r="G38" s="22"/>
      <c r="H38" s="22"/>
      <c r="I38" s="23" t="s">
        <v>219</v>
      </c>
      <c r="J38" s="36">
        <v>3</v>
      </c>
      <c r="K38" s="28">
        <v>3</v>
      </c>
      <c r="L38" s="28">
        <v>3.1</v>
      </c>
      <c r="M38" s="94">
        <v>1.3</v>
      </c>
      <c r="N38" s="94">
        <v>0.6</v>
      </c>
      <c r="O38" s="91">
        <v>1.6</v>
      </c>
      <c r="P38" s="91">
        <v>0.4</v>
      </c>
      <c r="Q38" s="91" t="s">
        <v>132</v>
      </c>
      <c r="R38" s="91" t="s">
        <v>134</v>
      </c>
      <c r="S38" s="25">
        <v>23.17</v>
      </c>
      <c r="T38" s="26">
        <f>(J38+K38+L38)+IF((VLOOKUP(Q38,MogulsDD!$A$1:$C$1000,3,FALSE)*(M38+O38)/2)&gt;3.75,3.75,VLOOKUP(Q38,MogulsDD!$A$1:$C$1000,3,FALSE)*(M38+O38)/2)+IF((VLOOKUP(R38,MogulsDD!$A$1:$C$1000,3,FALSE)*(N38+P38)/2)&gt;3.75,3.75,VLOOKUP(R38,MogulsDD!$A$1:$C$1000,3,FALSE)*(N38+P38)/2)+IF((18-12*S38/$J$5)&gt;7.5,7.5,IF((18-12*S38/$J$5)&lt;0,0,(18-12*S38/$J$5)))</f>
        <v>13.24031081081081</v>
      </c>
      <c r="U38" s="80"/>
      <c r="V38" s="80"/>
      <c r="W38" s="80"/>
      <c r="X38" s="80"/>
      <c r="Y38" s="81"/>
      <c r="Z38" s="80"/>
      <c r="AA38" s="80"/>
      <c r="AB38" s="80"/>
      <c r="AC38" s="80"/>
      <c r="AD38" s="81"/>
      <c r="AE38" s="80"/>
      <c r="AF38" s="80"/>
      <c r="AG38" s="80"/>
      <c r="AH38" s="80"/>
      <c r="AI38" s="81"/>
      <c r="AJ38" s="86"/>
      <c r="AK38" s="81"/>
      <c r="AL38" s="79"/>
      <c r="AM38" s="79"/>
    </row>
    <row r="39" spans="1:39">
      <c r="A39" s="19">
        <f t="shared" si="1"/>
        <v>15</v>
      </c>
      <c r="B39" s="34">
        <v>26</v>
      </c>
      <c r="C39" s="22"/>
      <c r="D39" s="22" t="s">
        <v>241</v>
      </c>
      <c r="E39" s="22" t="s">
        <v>242</v>
      </c>
      <c r="F39" s="22"/>
      <c r="G39" s="22"/>
      <c r="H39" s="22"/>
      <c r="I39" s="23" t="s">
        <v>243</v>
      </c>
      <c r="J39" s="36">
        <v>2.2000000000000002</v>
      </c>
      <c r="K39" s="28">
        <v>2.7</v>
      </c>
      <c r="L39" s="28">
        <v>2.2999999999999998</v>
      </c>
      <c r="M39" s="94">
        <v>1.6</v>
      </c>
      <c r="N39" s="94">
        <v>0.9</v>
      </c>
      <c r="O39" s="91">
        <v>1.6</v>
      </c>
      <c r="P39" s="91">
        <v>0.6</v>
      </c>
      <c r="Q39" s="91" t="s">
        <v>132</v>
      </c>
      <c r="R39" s="91" t="s">
        <v>122</v>
      </c>
      <c r="S39" s="25">
        <v>21.71</v>
      </c>
      <c r="T39" s="26">
        <f>(J39+K39+L39)+IF((VLOOKUP(Q39,MogulsDD!$A$1:$C$1000,3,FALSE)*(M39+O39)/2)&gt;3.75,3.75,VLOOKUP(Q39,MogulsDD!$A$1:$C$1000,3,FALSE)*(M39+O39)/2)+IF((VLOOKUP(R39,MogulsDD!$A$1:$C$1000,3,FALSE)*(N39+P39)/2)&gt;3.75,3.75,VLOOKUP(R39,MogulsDD!$A$1:$C$1000,3,FALSE)*(N39+P39)/2)+IF((18-12*S39/$J$5)&gt;7.5,7.5,IF((18-12*S39/$J$5)&lt;0,0,(18-12*S39/$J$5)))</f>
        <v>12.558837837837839</v>
      </c>
      <c r="U39" s="80"/>
      <c r="V39" s="80"/>
      <c r="W39" s="80"/>
      <c r="X39" s="80"/>
      <c r="Y39" s="81"/>
      <c r="Z39" s="80"/>
      <c r="AA39" s="80"/>
      <c r="AB39" s="80"/>
      <c r="AC39" s="80"/>
      <c r="AD39" s="81"/>
      <c r="AE39" s="80"/>
      <c r="AF39" s="80"/>
      <c r="AG39" s="80"/>
      <c r="AH39" s="80"/>
      <c r="AI39" s="81"/>
      <c r="AJ39" s="86"/>
      <c r="AK39" s="81"/>
      <c r="AL39" s="79"/>
      <c r="AM39" s="79"/>
    </row>
    <row r="40" spans="1:39">
      <c r="A40" s="19">
        <f t="shared" si="1"/>
        <v>16</v>
      </c>
      <c r="B40" s="34">
        <v>42</v>
      </c>
      <c r="C40" s="22"/>
      <c r="D40" s="22" t="s">
        <v>265</v>
      </c>
      <c r="E40" s="22" t="s">
        <v>273</v>
      </c>
      <c r="F40" s="22"/>
      <c r="G40" s="22"/>
      <c r="H40" s="22"/>
      <c r="I40" s="23" t="s">
        <v>274</v>
      </c>
      <c r="J40" s="36">
        <v>2.9</v>
      </c>
      <c r="K40" s="28">
        <v>3.1</v>
      </c>
      <c r="L40" s="28">
        <v>2.9</v>
      </c>
      <c r="M40" s="94">
        <v>0.9</v>
      </c>
      <c r="N40" s="94">
        <v>0.2</v>
      </c>
      <c r="O40" s="91">
        <v>1.3</v>
      </c>
      <c r="P40" s="91">
        <v>0.3</v>
      </c>
      <c r="Q40" s="91" t="s">
        <v>132</v>
      </c>
      <c r="R40" s="91" t="s">
        <v>134</v>
      </c>
      <c r="S40" s="25">
        <v>23.81</v>
      </c>
      <c r="T40" s="26">
        <f>(J40+K40+L40)+IF((VLOOKUP(Q40,MogulsDD!$A$1:$C$1000,3,FALSE)*(M40+O40)/2)&gt;3.75,3.75,VLOOKUP(Q40,MogulsDD!$A$1:$C$1000,3,FALSE)*(M40+O40)/2)+IF((VLOOKUP(R40,MogulsDD!$A$1:$C$1000,3,FALSE)*(N40+P40)/2)&gt;3.75,3.75,VLOOKUP(R40,MogulsDD!$A$1:$C$1000,3,FALSE)*(N40+P40)/2)+IF((18-12*S40/$J$5)&gt;7.5,7.5,IF((18-12*S40/$J$5)&lt;0,0,(18-12*S40/$J$5)))</f>
        <v>12.269175675675678</v>
      </c>
      <c r="U40" s="80"/>
      <c r="V40" s="80"/>
      <c r="W40" s="80"/>
      <c r="X40" s="80"/>
      <c r="Y40" s="81"/>
      <c r="Z40" s="80"/>
      <c r="AA40" s="80"/>
      <c r="AB40" s="80"/>
      <c r="AC40" s="80"/>
      <c r="AD40" s="81"/>
      <c r="AE40" s="80"/>
      <c r="AF40" s="80"/>
      <c r="AG40" s="80"/>
      <c r="AH40" s="80"/>
      <c r="AI40" s="81"/>
      <c r="AJ40" s="86"/>
      <c r="AK40" s="81"/>
      <c r="AL40" s="79"/>
      <c r="AM40" s="79"/>
    </row>
    <row r="41" spans="1:39">
      <c r="A41" s="19">
        <f t="shared" si="1"/>
        <v>17</v>
      </c>
      <c r="B41" s="34"/>
      <c r="C41" s="22"/>
      <c r="D41" s="22"/>
      <c r="E41" s="22"/>
      <c r="F41" s="22"/>
      <c r="G41" s="22"/>
      <c r="H41" s="22"/>
      <c r="I41" s="23"/>
      <c r="J41" s="36"/>
      <c r="K41" s="28"/>
      <c r="L41" s="28"/>
      <c r="M41" s="94"/>
      <c r="N41" s="94"/>
      <c r="O41" s="91"/>
      <c r="P41" s="91"/>
      <c r="Q41" s="91" t="s">
        <v>143</v>
      </c>
      <c r="R41" s="91" t="s">
        <v>143</v>
      </c>
      <c r="S41" s="25">
        <v>9999</v>
      </c>
      <c r="T41" s="26">
        <f>(J41+K41+L41)+IF((VLOOKUP(Q41,MogulsDD!$A$1:$C$1000,3,FALSE)*(M41+O41)/2)&gt;3.75,3.75,VLOOKUP(Q41,MogulsDD!$A$1:$C$1000,3,FALSE)*(M41+O41)/2)+IF((VLOOKUP(R41,MogulsDD!$A$1:$C$1000,3,FALSE)*(N41+P41)/2)&gt;3.75,3.75,VLOOKUP(R41,MogulsDD!$A$1:$C$1000,3,FALSE)*(N41+P41)/2)+IF((18-12*S41/$J$5)&gt;7.5,7.5,IF((18-12*S41/$J$5)&lt;0,0,(18-12*S41/$J$5)))</f>
        <v>0</v>
      </c>
      <c r="U41" s="80"/>
      <c r="V41" s="80"/>
      <c r="W41" s="80"/>
      <c r="X41" s="80"/>
      <c r="Y41" s="81"/>
      <c r="Z41" s="80"/>
      <c r="AA41" s="80"/>
      <c r="AB41" s="80"/>
      <c r="AC41" s="80"/>
      <c r="AD41" s="81"/>
      <c r="AE41" s="80"/>
      <c r="AF41" s="80"/>
      <c r="AG41" s="80"/>
      <c r="AH41" s="80"/>
      <c r="AI41" s="81"/>
      <c r="AJ41" s="86"/>
      <c r="AK41" s="81"/>
      <c r="AL41" s="79"/>
      <c r="AM41" s="79"/>
    </row>
    <row r="42" spans="1:39">
      <c r="A42" s="19">
        <f t="shared" si="1"/>
        <v>17</v>
      </c>
      <c r="B42" s="34"/>
      <c r="C42" s="22"/>
      <c r="D42" s="22"/>
      <c r="E42" s="22"/>
      <c r="F42" s="22"/>
      <c r="G42" s="22"/>
      <c r="H42" s="22"/>
      <c r="I42" s="23"/>
      <c r="J42" s="36"/>
      <c r="K42" s="28"/>
      <c r="L42" s="28"/>
      <c r="M42" s="94"/>
      <c r="N42" s="94"/>
      <c r="O42" s="91"/>
      <c r="P42" s="91"/>
      <c r="Q42" s="91" t="s">
        <v>143</v>
      </c>
      <c r="R42" s="91" t="s">
        <v>143</v>
      </c>
      <c r="S42" s="25">
        <v>9999</v>
      </c>
      <c r="T42" s="26">
        <f>(J42+K42+L42)+IF((VLOOKUP(Q42,MogulsDD!$A$1:$C$1000,3,FALSE)*(M42+O42)/2)&gt;3.75,3.75,VLOOKUP(Q42,MogulsDD!$A$1:$C$1000,3,FALSE)*(M42+O42)/2)+IF((VLOOKUP(R42,MogulsDD!$A$1:$C$1000,3,FALSE)*(N42+P42)/2)&gt;3.75,3.75,VLOOKUP(R42,MogulsDD!$A$1:$C$1000,3,FALSE)*(N42+P42)/2)+IF((18-12*S42/$J$5)&gt;7.5,7.5,IF((18-12*S42/$J$5)&lt;0,0,(18-12*S42/$J$5)))</f>
        <v>0</v>
      </c>
      <c r="U42" s="80"/>
      <c r="V42" s="80"/>
      <c r="W42" s="80"/>
      <c r="X42" s="80"/>
      <c r="Y42" s="81"/>
      <c r="Z42" s="80"/>
      <c r="AA42" s="80"/>
      <c r="AB42" s="80"/>
      <c r="AC42" s="80"/>
      <c r="AD42" s="81"/>
      <c r="AE42" s="80"/>
      <c r="AF42" s="80"/>
      <c r="AG42" s="80"/>
      <c r="AH42" s="80"/>
      <c r="AI42" s="81"/>
      <c r="AJ42" s="86"/>
      <c r="AK42" s="81"/>
      <c r="AL42" s="79"/>
      <c r="AM42" s="79"/>
    </row>
    <row r="43" spans="1:39">
      <c r="A43" s="19">
        <f t="shared" si="1"/>
        <v>17</v>
      </c>
      <c r="B43" s="34"/>
      <c r="C43" s="22"/>
      <c r="D43" s="22"/>
      <c r="E43" s="22"/>
      <c r="F43" s="22"/>
      <c r="G43" s="22"/>
      <c r="H43" s="22"/>
      <c r="I43" s="23"/>
      <c r="J43" s="36"/>
      <c r="K43" s="28"/>
      <c r="L43" s="28"/>
      <c r="M43" s="94"/>
      <c r="N43" s="94"/>
      <c r="O43" s="91"/>
      <c r="P43" s="91"/>
      <c r="Q43" s="91" t="s">
        <v>143</v>
      </c>
      <c r="R43" s="91" t="s">
        <v>143</v>
      </c>
      <c r="S43" s="25">
        <v>9999</v>
      </c>
      <c r="T43" s="26">
        <f>(J43+K43+L43)+IF((VLOOKUP(Q43,MogulsDD!$A$1:$C$1000,3,FALSE)*(M43+O43)/2)&gt;3.75,3.75,VLOOKUP(Q43,MogulsDD!$A$1:$C$1000,3,FALSE)*(M43+O43)/2)+IF((VLOOKUP(R43,MogulsDD!$A$1:$C$1000,3,FALSE)*(N43+P43)/2)&gt;3.75,3.75,VLOOKUP(R43,MogulsDD!$A$1:$C$1000,3,FALSE)*(N43+P43)/2)+IF((18-12*S43/$J$5)&gt;7.5,7.5,IF((18-12*S43/$J$5)&lt;0,0,(18-12*S43/$J$5)))</f>
        <v>0</v>
      </c>
      <c r="U43" s="80"/>
      <c r="V43" s="80"/>
      <c r="W43" s="80"/>
      <c r="X43" s="80"/>
      <c r="Y43" s="81"/>
      <c r="Z43" s="80"/>
      <c r="AA43" s="80"/>
      <c r="AB43" s="80"/>
      <c r="AC43" s="80"/>
      <c r="AD43" s="81"/>
      <c r="AE43" s="80"/>
      <c r="AF43" s="80"/>
      <c r="AG43" s="80"/>
      <c r="AH43" s="80"/>
      <c r="AI43" s="81"/>
      <c r="AJ43" s="86"/>
      <c r="AK43" s="81"/>
      <c r="AL43" s="79"/>
      <c r="AM43" s="79"/>
    </row>
    <row r="44" spans="1:39">
      <c r="A44" s="19">
        <f t="shared" si="1"/>
        <v>17</v>
      </c>
      <c r="B44" s="34"/>
      <c r="C44" s="22"/>
      <c r="D44" s="22"/>
      <c r="E44" s="22"/>
      <c r="F44" s="22"/>
      <c r="G44" s="22"/>
      <c r="H44" s="22"/>
      <c r="I44" s="23"/>
      <c r="J44" s="36"/>
      <c r="K44" s="28"/>
      <c r="L44" s="28"/>
      <c r="M44" s="94"/>
      <c r="N44" s="94"/>
      <c r="O44" s="91"/>
      <c r="P44" s="91"/>
      <c r="Q44" s="91" t="s">
        <v>143</v>
      </c>
      <c r="R44" s="91" t="s">
        <v>143</v>
      </c>
      <c r="S44" s="25">
        <v>9999</v>
      </c>
      <c r="T44" s="26">
        <f>(J44+K44+L44)+IF((VLOOKUP(Q44,MogulsDD!$A$1:$C$1000,3,FALSE)*(M44+O44)/2)&gt;3.75,3.75,VLOOKUP(Q44,MogulsDD!$A$1:$C$1000,3,FALSE)*(M44+O44)/2)+IF((VLOOKUP(R44,MogulsDD!$A$1:$C$1000,3,FALSE)*(N44+P44)/2)&gt;3.75,3.75,VLOOKUP(R44,MogulsDD!$A$1:$C$1000,3,FALSE)*(N44+P44)/2)+IF((18-12*S44/$J$5)&gt;7.5,7.5,IF((18-12*S44/$J$5)&lt;0,0,(18-12*S44/$J$5)))</f>
        <v>0</v>
      </c>
      <c r="U44" s="80"/>
      <c r="V44" s="80"/>
      <c r="W44" s="80"/>
      <c r="X44" s="80"/>
      <c r="Y44" s="81"/>
      <c r="Z44" s="80"/>
      <c r="AA44" s="80"/>
      <c r="AB44" s="80"/>
      <c r="AC44" s="80"/>
      <c r="AD44" s="81"/>
      <c r="AE44" s="80"/>
      <c r="AF44" s="80"/>
      <c r="AG44" s="80"/>
      <c r="AH44" s="80"/>
      <c r="AI44" s="81"/>
      <c r="AJ44" s="86"/>
      <c r="AK44" s="81"/>
      <c r="AL44" s="79"/>
      <c r="AM44" s="79"/>
    </row>
    <row r="45" spans="1:39">
      <c r="A45" s="19">
        <f t="shared" si="1"/>
        <v>17</v>
      </c>
      <c r="B45" s="34"/>
      <c r="C45" s="22"/>
      <c r="D45" s="22"/>
      <c r="E45" s="22"/>
      <c r="F45" s="22"/>
      <c r="G45" s="22"/>
      <c r="H45" s="22"/>
      <c r="I45" s="23"/>
      <c r="J45" s="36"/>
      <c r="K45" s="28"/>
      <c r="L45" s="28"/>
      <c r="M45" s="94"/>
      <c r="N45" s="94"/>
      <c r="O45" s="91"/>
      <c r="P45" s="91"/>
      <c r="Q45" s="91" t="s">
        <v>143</v>
      </c>
      <c r="R45" s="91" t="s">
        <v>143</v>
      </c>
      <c r="S45" s="25">
        <v>9999</v>
      </c>
      <c r="T45" s="26">
        <f>(J45+K45+L45)+IF((VLOOKUP(Q45,MogulsDD!$A$1:$C$1000,3,FALSE)*(M45+O45)/2)&gt;3.75,3.75,VLOOKUP(Q45,MogulsDD!$A$1:$C$1000,3,FALSE)*(M45+O45)/2)+IF((VLOOKUP(R45,MogulsDD!$A$1:$C$1000,3,FALSE)*(N45+P45)/2)&gt;3.75,3.75,VLOOKUP(R45,MogulsDD!$A$1:$C$1000,3,FALSE)*(N45+P45)/2)+IF((18-12*S45/$J$5)&gt;7.5,7.5,IF((18-12*S45/$J$5)&lt;0,0,(18-12*S45/$J$5)))</f>
        <v>0</v>
      </c>
      <c r="U45" s="80"/>
      <c r="V45" s="80"/>
      <c r="W45" s="80"/>
      <c r="X45" s="80"/>
      <c r="Y45" s="81"/>
      <c r="Z45" s="80"/>
      <c r="AA45" s="80"/>
      <c r="AB45" s="80"/>
      <c r="AC45" s="80"/>
      <c r="AD45" s="81"/>
      <c r="AE45" s="80"/>
      <c r="AF45" s="80"/>
      <c r="AG45" s="80"/>
      <c r="AH45" s="80"/>
      <c r="AI45" s="81"/>
      <c r="AJ45" s="86"/>
      <c r="AK45" s="81"/>
      <c r="AL45" s="79"/>
      <c r="AM45" s="79"/>
    </row>
    <row r="46" spans="1:39">
      <c r="A46" s="19">
        <f t="shared" si="1"/>
        <v>17</v>
      </c>
      <c r="B46" s="34"/>
      <c r="C46" s="22"/>
      <c r="D46" s="22"/>
      <c r="E46" s="22"/>
      <c r="F46" s="22"/>
      <c r="G46" s="22"/>
      <c r="H46" s="22"/>
      <c r="I46" s="23"/>
      <c r="J46" s="36"/>
      <c r="K46" s="28"/>
      <c r="L46" s="28"/>
      <c r="M46" s="94"/>
      <c r="N46" s="94"/>
      <c r="O46" s="91"/>
      <c r="P46" s="91"/>
      <c r="Q46" s="91" t="s">
        <v>143</v>
      </c>
      <c r="R46" s="91" t="s">
        <v>143</v>
      </c>
      <c r="S46" s="25">
        <v>9999</v>
      </c>
      <c r="T46" s="26">
        <f>(J46+K46+L46)+IF((VLOOKUP(Q46,MogulsDD!$A$1:$C$1000,3,FALSE)*(M46+O46)/2)&gt;3.75,3.75,VLOOKUP(Q46,MogulsDD!$A$1:$C$1000,3,FALSE)*(M46+O46)/2)+IF((VLOOKUP(R46,MogulsDD!$A$1:$C$1000,3,FALSE)*(N46+P46)/2)&gt;3.75,3.75,VLOOKUP(R46,MogulsDD!$A$1:$C$1000,3,FALSE)*(N46+P46)/2)+IF((18-12*S46/$J$5)&gt;7.5,7.5,IF((18-12*S46/$J$5)&lt;0,0,(18-12*S46/$J$5)))</f>
        <v>0</v>
      </c>
      <c r="U46" s="80"/>
      <c r="V46" s="80"/>
      <c r="W46" s="80"/>
      <c r="X46" s="80"/>
      <c r="Y46" s="81"/>
      <c r="Z46" s="80"/>
      <c r="AA46" s="80"/>
      <c r="AB46" s="80"/>
      <c r="AC46" s="80"/>
      <c r="AD46" s="81"/>
      <c r="AE46" s="80"/>
      <c r="AF46" s="80"/>
      <c r="AG46" s="80"/>
      <c r="AH46" s="80"/>
      <c r="AI46" s="81"/>
      <c r="AJ46" s="86"/>
      <c r="AK46" s="81"/>
      <c r="AL46" s="79"/>
      <c r="AM46" s="79"/>
    </row>
    <row r="47" spans="1:39">
      <c r="A47" s="19">
        <f t="shared" si="1"/>
        <v>17</v>
      </c>
      <c r="B47" s="34"/>
      <c r="C47" s="22"/>
      <c r="D47" s="22"/>
      <c r="E47" s="22"/>
      <c r="F47" s="22"/>
      <c r="G47" s="22"/>
      <c r="H47" s="22"/>
      <c r="I47" s="23"/>
      <c r="J47" s="36"/>
      <c r="K47" s="28"/>
      <c r="L47" s="28"/>
      <c r="M47" s="94"/>
      <c r="N47" s="94"/>
      <c r="O47" s="91"/>
      <c r="P47" s="91"/>
      <c r="Q47" s="91" t="s">
        <v>143</v>
      </c>
      <c r="R47" s="91" t="s">
        <v>143</v>
      </c>
      <c r="S47" s="25">
        <v>9999</v>
      </c>
      <c r="T47" s="26">
        <f>(J47+K47+L47)+IF((VLOOKUP(Q47,MogulsDD!$A$1:$C$1000,3,FALSE)*(M47+O47)/2)&gt;3.75,3.75,VLOOKUP(Q47,MogulsDD!$A$1:$C$1000,3,FALSE)*(M47+O47)/2)+IF((VLOOKUP(R47,MogulsDD!$A$1:$C$1000,3,FALSE)*(N47+P47)/2)&gt;3.75,3.75,VLOOKUP(R47,MogulsDD!$A$1:$C$1000,3,FALSE)*(N47+P47)/2)+IF((18-12*S47/$J$5)&gt;7.5,7.5,IF((18-12*S47/$J$5)&lt;0,0,(18-12*S47/$J$5)))</f>
        <v>0</v>
      </c>
      <c r="U47" s="80"/>
      <c r="V47" s="80"/>
      <c r="W47" s="80"/>
      <c r="X47" s="80"/>
      <c r="Y47" s="81"/>
      <c r="Z47" s="80"/>
      <c r="AA47" s="80"/>
      <c r="AB47" s="80"/>
      <c r="AC47" s="80"/>
      <c r="AD47" s="81"/>
      <c r="AE47" s="80"/>
      <c r="AF47" s="80"/>
      <c r="AG47" s="80"/>
      <c r="AH47" s="80"/>
      <c r="AI47" s="81"/>
      <c r="AJ47" s="86"/>
      <c r="AK47" s="81"/>
      <c r="AL47" s="79"/>
      <c r="AM47" s="79"/>
    </row>
    <row r="48" spans="1:39">
      <c r="A48" s="19">
        <f t="shared" si="1"/>
        <v>17</v>
      </c>
      <c r="B48" s="34"/>
      <c r="C48" s="22"/>
      <c r="D48" s="22"/>
      <c r="E48" s="22"/>
      <c r="F48" s="22"/>
      <c r="G48" s="22"/>
      <c r="H48" s="22"/>
      <c r="I48" s="23"/>
      <c r="J48" s="36"/>
      <c r="K48" s="28"/>
      <c r="L48" s="28"/>
      <c r="M48" s="94"/>
      <c r="N48" s="94"/>
      <c r="O48" s="91"/>
      <c r="P48" s="91"/>
      <c r="Q48" s="91" t="s">
        <v>143</v>
      </c>
      <c r="R48" s="91" t="s">
        <v>143</v>
      </c>
      <c r="S48" s="25">
        <v>9999</v>
      </c>
      <c r="T48" s="26">
        <f>(J48+K48+L48)+IF((VLOOKUP(Q48,MogulsDD!$A$1:$C$1000,3,FALSE)*(M48+O48)/2)&gt;3.75,3.75,VLOOKUP(Q48,MogulsDD!$A$1:$C$1000,3,FALSE)*(M48+O48)/2)+IF((VLOOKUP(R48,MogulsDD!$A$1:$C$1000,3,FALSE)*(N48+P48)/2)&gt;3.75,3.75,VLOOKUP(R48,MogulsDD!$A$1:$C$1000,3,FALSE)*(N48+P48)/2)+IF((18-12*S48/$J$5)&gt;7.5,7.5,IF((18-12*S48/$J$5)&lt;0,0,(18-12*S48/$J$5)))</f>
        <v>0</v>
      </c>
      <c r="U48" s="80"/>
      <c r="V48" s="80"/>
      <c r="W48" s="80"/>
      <c r="X48" s="80"/>
      <c r="Y48" s="81"/>
      <c r="Z48" s="80"/>
      <c r="AA48" s="80"/>
      <c r="AB48" s="80"/>
      <c r="AC48" s="80"/>
      <c r="AD48" s="81"/>
      <c r="AE48" s="80"/>
      <c r="AF48" s="80"/>
      <c r="AG48" s="80"/>
      <c r="AH48" s="80"/>
      <c r="AI48" s="81"/>
      <c r="AJ48" s="86"/>
      <c r="AK48" s="81"/>
      <c r="AL48" s="79"/>
      <c r="AM48" s="79"/>
    </row>
    <row r="49" spans="1:39">
      <c r="A49" s="19">
        <f t="shared" si="1"/>
        <v>17</v>
      </c>
      <c r="B49" s="34"/>
      <c r="C49" s="22"/>
      <c r="D49" s="22"/>
      <c r="E49" s="22"/>
      <c r="F49" s="22"/>
      <c r="G49" s="22"/>
      <c r="H49" s="22"/>
      <c r="I49" s="23"/>
      <c r="J49" s="36"/>
      <c r="K49" s="28"/>
      <c r="L49" s="28"/>
      <c r="M49" s="94"/>
      <c r="N49" s="94"/>
      <c r="O49" s="91"/>
      <c r="P49" s="91"/>
      <c r="Q49" s="91" t="s">
        <v>143</v>
      </c>
      <c r="R49" s="91" t="s">
        <v>143</v>
      </c>
      <c r="S49" s="25">
        <v>9999</v>
      </c>
      <c r="T49" s="26">
        <f>(J49+K49+L49)+IF((VLOOKUP(Q49,MogulsDD!$A$1:$C$1000,3,FALSE)*(M49+O49)/2)&gt;3.75,3.75,VLOOKUP(Q49,MogulsDD!$A$1:$C$1000,3,FALSE)*(M49+O49)/2)+IF((VLOOKUP(R49,MogulsDD!$A$1:$C$1000,3,FALSE)*(N49+P49)/2)&gt;3.75,3.75,VLOOKUP(R49,MogulsDD!$A$1:$C$1000,3,FALSE)*(N49+P49)/2)+IF((18-12*S49/$J$5)&gt;7.5,7.5,IF((18-12*S49/$J$5)&lt;0,0,(18-12*S49/$J$5)))</f>
        <v>0</v>
      </c>
      <c r="U49" s="80"/>
      <c r="V49" s="80"/>
      <c r="W49" s="80"/>
      <c r="X49" s="80"/>
      <c r="Y49" s="81"/>
      <c r="Z49" s="80"/>
      <c r="AA49" s="80"/>
      <c r="AB49" s="80"/>
      <c r="AC49" s="80"/>
      <c r="AD49" s="81"/>
      <c r="AE49" s="80"/>
      <c r="AF49" s="80"/>
      <c r="AG49" s="80"/>
      <c r="AH49" s="80"/>
      <c r="AI49" s="81"/>
      <c r="AJ49" s="86"/>
      <c r="AK49" s="81"/>
      <c r="AL49" s="79"/>
      <c r="AM49" s="79"/>
    </row>
    <row r="50" spans="1:39">
      <c r="A50" s="19">
        <f t="shared" si="1"/>
        <v>17</v>
      </c>
      <c r="B50" s="34"/>
      <c r="C50" s="22"/>
      <c r="D50" s="22"/>
      <c r="E50" s="22"/>
      <c r="F50" s="22"/>
      <c r="G50" s="22"/>
      <c r="H50" s="22"/>
      <c r="I50" s="23"/>
      <c r="J50" s="36"/>
      <c r="K50" s="28"/>
      <c r="L50" s="28"/>
      <c r="M50" s="94"/>
      <c r="N50" s="94"/>
      <c r="O50" s="91"/>
      <c r="P50" s="91"/>
      <c r="Q50" s="91" t="s">
        <v>143</v>
      </c>
      <c r="R50" s="91" t="s">
        <v>143</v>
      </c>
      <c r="S50" s="25">
        <v>9999</v>
      </c>
      <c r="T50" s="26">
        <f>(J50+K50+L50)+IF((VLOOKUP(Q50,MogulsDD!$A$1:$C$1000,3,FALSE)*(M50+O50)/2)&gt;3.75,3.75,VLOOKUP(Q50,MogulsDD!$A$1:$C$1000,3,FALSE)*(M50+O50)/2)+IF((VLOOKUP(R50,MogulsDD!$A$1:$C$1000,3,FALSE)*(N50+P50)/2)&gt;3.75,3.75,VLOOKUP(R50,MogulsDD!$A$1:$C$1000,3,FALSE)*(N50+P50)/2)+IF((18-12*S50/$J$5)&gt;7.5,7.5,IF((18-12*S50/$J$5)&lt;0,0,(18-12*S50/$J$5)))</f>
        <v>0</v>
      </c>
      <c r="U50" s="80"/>
      <c r="V50" s="80"/>
      <c r="W50" s="80"/>
      <c r="X50" s="80"/>
      <c r="Y50" s="81"/>
      <c r="Z50" s="80"/>
      <c r="AA50" s="80"/>
      <c r="AB50" s="80"/>
      <c r="AC50" s="80"/>
      <c r="AD50" s="81"/>
      <c r="AE50" s="80"/>
      <c r="AF50" s="80"/>
      <c r="AG50" s="80"/>
      <c r="AH50" s="80"/>
      <c r="AI50" s="81"/>
      <c r="AJ50" s="86"/>
      <c r="AK50" s="81"/>
      <c r="AL50" s="79"/>
      <c r="AM50" s="79"/>
    </row>
    <row r="51" spans="1:39">
      <c r="A51" s="19">
        <f t="shared" si="1"/>
        <v>17</v>
      </c>
      <c r="B51" s="34"/>
      <c r="C51" s="22"/>
      <c r="D51" s="22"/>
      <c r="E51" s="22"/>
      <c r="F51" s="22"/>
      <c r="G51" s="22"/>
      <c r="H51" s="22"/>
      <c r="I51" s="23"/>
      <c r="J51" s="36"/>
      <c r="K51" s="28"/>
      <c r="L51" s="28"/>
      <c r="M51" s="94"/>
      <c r="N51" s="94"/>
      <c r="O51" s="91"/>
      <c r="P51" s="91"/>
      <c r="Q51" s="91" t="s">
        <v>143</v>
      </c>
      <c r="R51" s="91" t="s">
        <v>143</v>
      </c>
      <c r="S51" s="25">
        <v>9999</v>
      </c>
      <c r="T51" s="26">
        <f>(J51+K51+L51)+IF((VLOOKUP(Q51,MogulsDD!$A$1:$C$1000,3,FALSE)*(M51+O51)/2)&gt;3.75,3.75,VLOOKUP(Q51,MogulsDD!$A$1:$C$1000,3,FALSE)*(M51+O51)/2)+IF((VLOOKUP(R51,MogulsDD!$A$1:$C$1000,3,FALSE)*(N51+P51)/2)&gt;3.75,3.75,VLOOKUP(R51,MogulsDD!$A$1:$C$1000,3,FALSE)*(N51+P51)/2)+IF((18-12*S51/$J$5)&gt;7.5,7.5,IF((18-12*S51/$J$5)&lt;0,0,(18-12*S51/$J$5)))</f>
        <v>0</v>
      </c>
      <c r="U51" s="80"/>
      <c r="V51" s="80"/>
      <c r="W51" s="80"/>
      <c r="X51" s="80"/>
      <c r="Y51" s="81"/>
      <c r="Z51" s="80"/>
      <c r="AA51" s="80"/>
      <c r="AB51" s="80"/>
      <c r="AC51" s="80"/>
      <c r="AD51" s="81"/>
      <c r="AE51" s="80"/>
      <c r="AF51" s="80"/>
      <c r="AG51" s="80"/>
      <c r="AH51" s="80"/>
      <c r="AI51" s="81"/>
      <c r="AJ51" s="86"/>
      <c r="AK51" s="81"/>
      <c r="AL51" s="79"/>
      <c r="AM51" s="79"/>
    </row>
    <row r="52" spans="1:39" ht="13.5" thickBot="1">
      <c r="A52" s="19">
        <f t="shared" si="1"/>
        <v>17</v>
      </c>
      <c r="B52" s="35"/>
      <c r="C52" s="31"/>
      <c r="D52" s="31"/>
      <c r="E52" s="31"/>
      <c r="F52" s="31"/>
      <c r="G52" s="31"/>
      <c r="H52" s="31"/>
      <c r="I52" s="32"/>
      <c r="J52" s="37"/>
      <c r="K52" s="30"/>
      <c r="L52" s="30"/>
      <c r="M52" s="95"/>
      <c r="N52" s="95"/>
      <c r="O52" s="92"/>
      <c r="P52" s="92"/>
      <c r="Q52" s="91" t="s">
        <v>143</v>
      </c>
      <c r="R52" s="91" t="s">
        <v>143</v>
      </c>
      <c r="S52" s="25">
        <v>9999</v>
      </c>
      <c r="T52" s="26">
        <f>(J52+K52+L52)+IF((VLOOKUP(Q52,MogulsDD!$A$1:$C$1000,3,FALSE)*(M52+O52)/2)&gt;3.75,3.75,VLOOKUP(Q52,MogulsDD!$A$1:$C$1000,3,FALSE)*(M52+O52)/2)+IF((VLOOKUP(R52,MogulsDD!$A$1:$C$1000,3,FALSE)*(N52+P52)/2)&gt;3.75,3.75,VLOOKUP(R52,MogulsDD!$A$1:$C$1000,3,FALSE)*(N52+P52)/2)+IF((18-12*S52/$J$5)&gt;7.5,7.5,IF((18-12*S52/$J$5)&lt;0,0,(18-12*S52/$J$5)))</f>
        <v>0</v>
      </c>
      <c r="U52" s="80"/>
      <c r="V52" s="80"/>
      <c r="W52" s="80"/>
      <c r="X52" s="80"/>
      <c r="Y52" s="81"/>
      <c r="Z52" s="80"/>
      <c r="AA52" s="80"/>
      <c r="AB52" s="80"/>
      <c r="AC52" s="80"/>
      <c r="AD52" s="81"/>
      <c r="AE52" s="80"/>
      <c r="AF52" s="80"/>
      <c r="AG52" s="80"/>
      <c r="AH52" s="80"/>
      <c r="AI52" s="81"/>
      <c r="AJ52" s="86"/>
      <c r="AK52" s="81"/>
      <c r="AL52" s="79"/>
      <c r="AM52" s="79"/>
    </row>
    <row r="53" spans="1:39">
      <c r="U53" s="81"/>
      <c r="V53" s="81"/>
      <c r="W53" s="81"/>
      <c r="X53" s="81"/>
      <c r="Y53" s="81"/>
      <c r="Z53" s="81"/>
      <c r="AA53" s="81"/>
      <c r="AB53" s="81"/>
      <c r="AC53" s="81"/>
      <c r="AD53" s="81"/>
      <c r="AE53" s="81"/>
      <c r="AF53" s="81"/>
      <c r="AG53" s="81"/>
      <c r="AH53" s="81"/>
      <c r="AI53" s="81"/>
      <c r="AJ53" s="81"/>
      <c r="AK53" s="81"/>
      <c r="AL53" s="79"/>
      <c r="AM53" s="79"/>
    </row>
    <row r="54" spans="1:39">
      <c r="U54" s="81"/>
      <c r="V54" s="81"/>
      <c r="W54" s="81"/>
      <c r="X54" s="81"/>
      <c r="Y54" s="81"/>
      <c r="Z54" s="81"/>
      <c r="AA54" s="81"/>
      <c r="AB54" s="81"/>
      <c r="AC54" s="81"/>
      <c r="AD54" s="81"/>
      <c r="AE54" s="81"/>
      <c r="AF54" s="81"/>
      <c r="AG54" s="81"/>
      <c r="AH54" s="81"/>
      <c r="AI54" s="81"/>
      <c r="AJ54" s="81"/>
      <c r="AK54" s="81"/>
      <c r="AL54" s="79"/>
      <c r="AM54" s="79"/>
    </row>
    <row r="55" spans="1:39">
      <c r="U55" s="81"/>
      <c r="V55" s="81"/>
      <c r="W55" s="81"/>
      <c r="X55" s="81"/>
      <c r="Y55" s="81"/>
      <c r="Z55" s="81"/>
      <c r="AA55" s="81"/>
      <c r="AB55" s="81"/>
      <c r="AC55" s="81"/>
      <c r="AD55" s="81"/>
      <c r="AE55" s="81"/>
      <c r="AF55" s="81"/>
      <c r="AG55" s="81"/>
      <c r="AH55" s="81"/>
      <c r="AI55" s="81"/>
      <c r="AJ55" s="81"/>
      <c r="AK55" s="81"/>
      <c r="AL55" s="79"/>
      <c r="AM55" s="79"/>
    </row>
    <row r="56" spans="1:39">
      <c r="U56" s="81"/>
      <c r="V56" s="81"/>
      <c r="W56" s="81"/>
      <c r="X56" s="81"/>
      <c r="Y56" s="81"/>
      <c r="Z56" s="81"/>
      <c r="AA56" s="81"/>
      <c r="AB56" s="81"/>
      <c r="AC56" s="81"/>
      <c r="AD56" s="81"/>
      <c r="AE56" s="81"/>
      <c r="AF56" s="81"/>
      <c r="AG56" s="81"/>
      <c r="AH56" s="81"/>
      <c r="AI56" s="81"/>
      <c r="AJ56" s="81"/>
      <c r="AK56" s="81"/>
      <c r="AL56" s="79"/>
      <c r="AM56" s="79"/>
    </row>
    <row r="57" spans="1:39">
      <c r="U57" s="81"/>
      <c r="V57" s="81"/>
      <c r="W57" s="81"/>
      <c r="X57" s="81"/>
      <c r="Y57" s="81"/>
      <c r="Z57" s="81"/>
      <c r="AA57" s="81"/>
      <c r="AB57" s="81"/>
      <c r="AC57" s="81"/>
      <c r="AD57" s="81"/>
      <c r="AE57" s="81"/>
      <c r="AF57" s="81"/>
      <c r="AG57" s="81"/>
      <c r="AH57" s="81"/>
      <c r="AI57" s="81"/>
      <c r="AJ57" s="81"/>
      <c r="AK57" s="81"/>
      <c r="AL57" s="79"/>
      <c r="AM57" s="79"/>
    </row>
    <row r="58" spans="1:39">
      <c r="U58" s="81"/>
      <c r="V58" s="81"/>
      <c r="W58" s="81"/>
      <c r="X58" s="81"/>
      <c r="Y58" s="81"/>
      <c r="Z58" s="81"/>
      <c r="AA58" s="81"/>
      <c r="AB58" s="81"/>
      <c r="AC58" s="81"/>
      <c r="AD58" s="81"/>
      <c r="AE58" s="81"/>
      <c r="AF58" s="81"/>
      <c r="AG58" s="81"/>
      <c r="AH58" s="81"/>
      <c r="AI58" s="81"/>
      <c r="AJ58" s="81"/>
      <c r="AK58" s="81"/>
      <c r="AL58" s="79"/>
      <c r="AM58" s="79"/>
    </row>
    <row r="59" spans="1:39">
      <c r="U59" s="81"/>
      <c r="V59" s="81"/>
      <c r="W59" s="81"/>
      <c r="X59" s="81"/>
      <c r="Y59" s="81"/>
      <c r="Z59" s="81"/>
      <c r="AA59" s="81"/>
      <c r="AB59" s="81"/>
      <c r="AC59" s="81"/>
      <c r="AD59" s="81"/>
      <c r="AE59" s="81"/>
      <c r="AF59" s="81"/>
      <c r="AG59" s="81"/>
      <c r="AH59" s="81"/>
      <c r="AI59" s="81"/>
      <c r="AJ59" s="81"/>
      <c r="AK59" s="81"/>
      <c r="AL59" s="79"/>
      <c r="AM59" s="79"/>
    </row>
    <row r="60" spans="1:39">
      <c r="U60" s="81"/>
      <c r="V60" s="81"/>
      <c r="W60" s="81"/>
      <c r="X60" s="81"/>
      <c r="Y60" s="81"/>
      <c r="Z60" s="81"/>
      <c r="AA60" s="81"/>
      <c r="AB60" s="81"/>
      <c r="AC60" s="81"/>
      <c r="AD60" s="81"/>
      <c r="AE60" s="81"/>
      <c r="AF60" s="81"/>
      <c r="AG60" s="81"/>
      <c r="AH60" s="81"/>
      <c r="AI60" s="81"/>
      <c r="AJ60" s="81"/>
      <c r="AK60" s="81"/>
      <c r="AL60" s="79"/>
      <c r="AM60" s="79"/>
    </row>
    <row r="61" spans="1:39">
      <c r="U61" s="81"/>
      <c r="V61" s="81"/>
      <c r="W61" s="81"/>
      <c r="X61" s="81"/>
      <c r="Y61" s="81"/>
      <c r="Z61" s="81"/>
      <c r="AA61" s="81"/>
      <c r="AB61" s="81"/>
      <c r="AC61" s="81"/>
      <c r="AD61" s="81"/>
      <c r="AE61" s="81"/>
      <c r="AF61" s="81"/>
      <c r="AG61" s="81"/>
      <c r="AH61" s="81"/>
      <c r="AI61" s="81"/>
      <c r="AJ61" s="81"/>
      <c r="AK61" s="81"/>
      <c r="AL61" s="79"/>
      <c r="AM61" s="79"/>
    </row>
    <row r="62" spans="1:39">
      <c r="U62" s="81"/>
      <c r="V62" s="81"/>
      <c r="W62" s="81"/>
      <c r="X62" s="81"/>
      <c r="Y62" s="81"/>
      <c r="Z62" s="81"/>
      <c r="AA62" s="81"/>
      <c r="AB62" s="81"/>
      <c r="AC62" s="81"/>
      <c r="AD62" s="81"/>
      <c r="AE62" s="81"/>
      <c r="AF62" s="81"/>
      <c r="AG62" s="81"/>
      <c r="AH62" s="81"/>
      <c r="AI62" s="81"/>
      <c r="AJ62" s="81"/>
      <c r="AK62" s="81"/>
      <c r="AL62" s="79"/>
      <c r="AM62" s="79"/>
    </row>
    <row r="63" spans="1:39">
      <c r="U63" s="81"/>
      <c r="V63" s="81"/>
      <c r="W63" s="81"/>
      <c r="X63" s="81"/>
      <c r="Y63" s="81"/>
      <c r="Z63" s="81"/>
      <c r="AA63" s="81"/>
      <c r="AB63" s="81"/>
      <c r="AC63" s="81"/>
      <c r="AD63" s="81"/>
      <c r="AE63" s="81"/>
      <c r="AF63" s="81"/>
      <c r="AG63" s="81"/>
      <c r="AH63" s="81"/>
      <c r="AI63" s="81"/>
      <c r="AJ63" s="81"/>
      <c r="AK63" s="81"/>
      <c r="AL63" s="79"/>
      <c r="AM63" s="79"/>
    </row>
    <row r="64" spans="1:39">
      <c r="U64" s="81"/>
      <c r="V64" s="81"/>
      <c r="W64" s="81"/>
      <c r="X64" s="81"/>
      <c r="Y64" s="81"/>
      <c r="Z64" s="81"/>
      <c r="AA64" s="81"/>
      <c r="AB64" s="81"/>
      <c r="AC64" s="81"/>
      <c r="AD64" s="81"/>
      <c r="AE64" s="81"/>
      <c r="AF64" s="81"/>
      <c r="AG64" s="81"/>
      <c r="AH64" s="81"/>
      <c r="AI64" s="81"/>
      <c r="AJ64" s="81"/>
      <c r="AK64" s="81"/>
      <c r="AL64" s="79"/>
      <c r="AM64" s="79"/>
    </row>
    <row r="65" spans="21:39">
      <c r="U65" s="81"/>
      <c r="V65" s="81"/>
      <c r="W65" s="81"/>
      <c r="X65" s="81"/>
      <c r="Y65" s="81"/>
      <c r="Z65" s="81"/>
      <c r="AA65" s="81"/>
      <c r="AB65" s="81"/>
      <c r="AC65" s="81"/>
      <c r="AD65" s="81"/>
      <c r="AE65" s="81"/>
      <c r="AF65" s="81"/>
      <c r="AG65" s="81"/>
      <c r="AH65" s="81"/>
      <c r="AI65" s="81"/>
      <c r="AJ65" s="81"/>
      <c r="AK65" s="81"/>
      <c r="AL65" s="79"/>
      <c r="AM65" s="79"/>
    </row>
    <row r="66" spans="21:39">
      <c r="U66" s="81"/>
      <c r="V66" s="81"/>
      <c r="W66" s="81"/>
      <c r="X66" s="81"/>
      <c r="Y66" s="81"/>
      <c r="Z66" s="81"/>
      <c r="AA66" s="81"/>
      <c r="AB66" s="81"/>
      <c r="AC66" s="81"/>
      <c r="AD66" s="81"/>
      <c r="AE66" s="81"/>
      <c r="AF66" s="81"/>
      <c r="AG66" s="81"/>
      <c r="AH66" s="81"/>
      <c r="AI66" s="81"/>
      <c r="AJ66" s="81"/>
      <c r="AK66" s="81"/>
      <c r="AL66" s="79"/>
      <c r="AM66" s="79"/>
    </row>
    <row r="67" spans="21:39">
      <c r="U67" s="81"/>
      <c r="V67" s="81"/>
      <c r="W67" s="81"/>
      <c r="X67" s="81"/>
      <c r="Y67" s="81"/>
      <c r="Z67" s="81"/>
      <c r="AA67" s="81"/>
      <c r="AB67" s="81"/>
      <c r="AC67" s="81"/>
      <c r="AD67" s="81"/>
      <c r="AE67" s="81"/>
      <c r="AF67" s="81"/>
      <c r="AG67" s="81"/>
      <c r="AH67" s="81"/>
      <c r="AI67" s="81"/>
      <c r="AJ67" s="81"/>
      <c r="AK67" s="81"/>
      <c r="AL67" s="79"/>
      <c r="AM67" s="79"/>
    </row>
    <row r="68" spans="21:39">
      <c r="U68" s="81"/>
      <c r="V68" s="81"/>
      <c r="W68" s="81"/>
      <c r="X68" s="81"/>
      <c r="Y68" s="81"/>
      <c r="Z68" s="81"/>
      <c r="AA68" s="81"/>
      <c r="AB68" s="81"/>
      <c r="AC68" s="81"/>
      <c r="AD68" s="81"/>
      <c r="AE68" s="81"/>
      <c r="AF68" s="81"/>
      <c r="AG68" s="81"/>
      <c r="AH68" s="81"/>
      <c r="AI68" s="81"/>
      <c r="AJ68" s="81"/>
      <c r="AK68" s="81"/>
      <c r="AL68" s="79"/>
      <c r="AM68" s="79"/>
    </row>
    <row r="69" spans="21:39">
      <c r="U69" s="81"/>
      <c r="V69" s="81"/>
      <c r="W69" s="81"/>
      <c r="X69" s="81"/>
      <c r="Y69" s="81"/>
      <c r="Z69" s="81"/>
      <c r="AA69" s="81"/>
      <c r="AB69" s="81"/>
      <c r="AC69" s="81"/>
      <c r="AD69" s="81"/>
      <c r="AE69" s="81"/>
      <c r="AF69" s="81"/>
      <c r="AG69" s="81"/>
      <c r="AH69" s="81"/>
      <c r="AI69" s="81"/>
      <c r="AJ69" s="81"/>
      <c r="AK69" s="81"/>
      <c r="AL69" s="79"/>
      <c r="AM69" s="79"/>
    </row>
    <row r="70" spans="21:39">
      <c r="U70" s="81"/>
      <c r="V70" s="81"/>
      <c r="W70" s="81"/>
      <c r="X70" s="81"/>
      <c r="Y70" s="81"/>
      <c r="Z70" s="81"/>
      <c r="AA70" s="81"/>
      <c r="AB70" s="81"/>
      <c r="AC70" s="81"/>
      <c r="AD70" s="81"/>
      <c r="AE70" s="81"/>
      <c r="AF70" s="81"/>
      <c r="AG70" s="81"/>
      <c r="AH70" s="81"/>
      <c r="AI70" s="81"/>
      <c r="AJ70" s="81"/>
      <c r="AK70" s="81"/>
      <c r="AL70" s="79"/>
      <c r="AM70" s="79"/>
    </row>
    <row r="71" spans="21:39">
      <c r="U71" s="81"/>
      <c r="V71" s="81"/>
      <c r="W71" s="81"/>
      <c r="X71" s="81"/>
      <c r="Y71" s="81"/>
      <c r="Z71" s="81"/>
      <c r="AA71" s="81"/>
      <c r="AB71" s="81"/>
      <c r="AC71" s="81"/>
      <c r="AD71" s="81"/>
      <c r="AE71" s="81"/>
      <c r="AF71" s="81"/>
      <c r="AG71" s="81"/>
      <c r="AH71" s="81"/>
      <c r="AI71" s="81"/>
      <c r="AJ71" s="81"/>
      <c r="AK71" s="81"/>
      <c r="AL71" s="79"/>
      <c r="AM71" s="79"/>
    </row>
    <row r="72" spans="21:39">
      <c r="U72" s="81"/>
      <c r="V72" s="81"/>
      <c r="W72" s="81"/>
      <c r="X72" s="81"/>
      <c r="Y72" s="81"/>
      <c r="Z72" s="81"/>
      <c r="AA72" s="81"/>
      <c r="AB72" s="81"/>
      <c r="AC72" s="81"/>
      <c r="AD72" s="81"/>
      <c r="AE72" s="81"/>
      <c r="AF72" s="81"/>
      <c r="AG72" s="81"/>
      <c r="AH72" s="81"/>
      <c r="AI72" s="81"/>
      <c r="AJ72" s="81"/>
      <c r="AK72" s="81"/>
      <c r="AL72" s="79"/>
      <c r="AM72" s="79"/>
    </row>
    <row r="73" spans="21:39">
      <c r="U73" s="79"/>
      <c r="V73" s="79"/>
      <c r="W73" s="79"/>
      <c r="X73" s="79"/>
      <c r="Y73" s="79"/>
      <c r="Z73" s="79"/>
      <c r="AA73" s="79"/>
      <c r="AB73" s="79"/>
      <c r="AC73" s="79"/>
      <c r="AD73" s="79"/>
      <c r="AE73" s="79"/>
      <c r="AF73" s="79"/>
      <c r="AG73" s="79"/>
      <c r="AH73" s="79"/>
      <c r="AI73" s="79"/>
      <c r="AJ73" s="79"/>
      <c r="AK73" s="79"/>
      <c r="AL73" s="79"/>
      <c r="AM73" s="79"/>
    </row>
    <row r="74" spans="21:39">
      <c r="U74" s="79"/>
      <c r="V74" s="79"/>
      <c r="W74" s="79"/>
      <c r="X74" s="79"/>
      <c r="Y74" s="79"/>
      <c r="Z74" s="79"/>
      <c r="AA74" s="79"/>
      <c r="AB74" s="79"/>
      <c r="AC74" s="79"/>
      <c r="AD74" s="79"/>
      <c r="AE74" s="79"/>
      <c r="AF74" s="79"/>
      <c r="AG74" s="79"/>
      <c r="AH74" s="79"/>
      <c r="AI74" s="79"/>
      <c r="AJ74" s="79"/>
      <c r="AK74" s="79"/>
      <c r="AL74" s="79"/>
      <c r="AM74" s="79"/>
    </row>
    <row r="75" spans="21:39">
      <c r="U75" s="79"/>
      <c r="V75" s="79"/>
      <c r="W75" s="79"/>
      <c r="X75" s="79"/>
      <c r="Y75" s="79"/>
      <c r="Z75" s="79"/>
      <c r="AA75" s="79"/>
      <c r="AB75" s="79"/>
      <c r="AC75" s="79"/>
      <c r="AD75" s="79"/>
      <c r="AE75" s="79"/>
      <c r="AF75" s="79"/>
      <c r="AG75" s="79"/>
      <c r="AH75" s="79"/>
      <c r="AI75" s="79"/>
      <c r="AJ75" s="79"/>
      <c r="AK75" s="79"/>
      <c r="AL75" s="79"/>
      <c r="AM75" s="79"/>
    </row>
    <row r="76" spans="21:39">
      <c r="U76" s="79"/>
      <c r="V76" s="79"/>
      <c r="W76" s="79"/>
      <c r="X76" s="79"/>
      <c r="Y76" s="79"/>
      <c r="Z76" s="79"/>
      <c r="AA76" s="79"/>
      <c r="AB76" s="79"/>
      <c r="AC76" s="79"/>
      <c r="AD76" s="79"/>
      <c r="AE76" s="79"/>
      <c r="AF76" s="79"/>
      <c r="AG76" s="79"/>
      <c r="AH76" s="79"/>
      <c r="AI76" s="79"/>
      <c r="AJ76" s="79"/>
      <c r="AK76" s="79"/>
      <c r="AL76" s="79"/>
      <c r="AM76" s="79"/>
    </row>
    <row r="77" spans="21:39">
      <c r="U77" s="79"/>
      <c r="V77" s="79"/>
      <c r="W77" s="79"/>
      <c r="X77" s="79"/>
      <c r="Y77" s="79"/>
      <c r="Z77" s="79"/>
      <c r="AA77" s="79"/>
      <c r="AB77" s="79"/>
      <c r="AC77" s="79"/>
      <c r="AD77" s="79"/>
      <c r="AE77" s="79"/>
      <c r="AF77" s="79"/>
      <c r="AG77" s="79"/>
      <c r="AH77" s="79"/>
      <c r="AI77" s="79"/>
      <c r="AJ77" s="79"/>
      <c r="AK77" s="79"/>
      <c r="AL77" s="79"/>
      <c r="AM77" s="79"/>
    </row>
    <row r="78" spans="21:39">
      <c r="U78" s="79"/>
      <c r="V78" s="79"/>
      <c r="W78" s="79"/>
      <c r="X78" s="79"/>
      <c r="Y78" s="79"/>
      <c r="Z78" s="79"/>
      <c r="AA78" s="79"/>
      <c r="AB78" s="79"/>
      <c r="AC78" s="79"/>
      <c r="AD78" s="79"/>
      <c r="AE78" s="79"/>
      <c r="AF78" s="79"/>
      <c r="AG78" s="79"/>
      <c r="AH78" s="79"/>
      <c r="AI78" s="79"/>
      <c r="AJ78" s="79"/>
      <c r="AK78" s="79"/>
      <c r="AL78" s="79"/>
      <c r="AM78" s="79"/>
    </row>
    <row r="79" spans="21:39">
      <c r="U79" s="79"/>
      <c r="V79" s="79"/>
      <c r="W79" s="79"/>
      <c r="X79" s="79"/>
      <c r="Y79" s="79"/>
      <c r="Z79" s="79"/>
      <c r="AA79" s="79"/>
      <c r="AB79" s="79"/>
      <c r="AC79" s="79"/>
      <c r="AD79" s="79"/>
      <c r="AE79" s="79"/>
      <c r="AF79" s="79"/>
      <c r="AG79" s="79"/>
      <c r="AH79" s="79"/>
      <c r="AI79" s="79"/>
      <c r="AJ79" s="79"/>
      <c r="AK79" s="79"/>
      <c r="AL79" s="79"/>
      <c r="AM79" s="79"/>
    </row>
    <row r="80" spans="21:39">
      <c r="U80" s="79"/>
      <c r="V80" s="79"/>
      <c r="W80" s="79"/>
      <c r="X80" s="79"/>
      <c r="Y80" s="79"/>
      <c r="Z80" s="79"/>
      <c r="AA80" s="79"/>
      <c r="AB80" s="79"/>
      <c r="AC80" s="79"/>
      <c r="AD80" s="79"/>
      <c r="AE80" s="79"/>
      <c r="AF80" s="79"/>
      <c r="AG80" s="79"/>
      <c r="AH80" s="79"/>
      <c r="AI80" s="79"/>
      <c r="AJ80" s="79"/>
      <c r="AK80" s="79"/>
      <c r="AL80" s="79"/>
      <c r="AM80" s="79"/>
    </row>
    <row r="81" spans="21:39">
      <c r="U81" s="79"/>
      <c r="V81" s="79"/>
      <c r="W81" s="79"/>
      <c r="X81" s="79"/>
      <c r="Y81" s="79"/>
      <c r="Z81" s="79"/>
      <c r="AA81" s="79"/>
      <c r="AB81" s="79"/>
      <c r="AC81" s="79"/>
      <c r="AD81" s="79"/>
      <c r="AE81" s="79"/>
      <c r="AF81" s="79"/>
      <c r="AG81" s="79"/>
      <c r="AH81" s="79"/>
      <c r="AI81" s="79"/>
      <c r="AJ81" s="79"/>
      <c r="AK81" s="79"/>
      <c r="AL81" s="79"/>
      <c r="AM81" s="79"/>
    </row>
    <row r="82" spans="21:39">
      <c r="U82" s="79"/>
      <c r="V82" s="79"/>
      <c r="W82" s="79"/>
      <c r="X82" s="79"/>
      <c r="Y82" s="79"/>
      <c r="Z82" s="79"/>
      <c r="AA82" s="79"/>
      <c r="AB82" s="79"/>
      <c r="AC82" s="79"/>
      <c r="AD82" s="79"/>
      <c r="AE82" s="79"/>
      <c r="AF82" s="79"/>
      <c r="AG82" s="79"/>
      <c r="AH82" s="79"/>
      <c r="AI82" s="79"/>
      <c r="AJ82" s="79"/>
      <c r="AK82" s="79"/>
      <c r="AL82" s="79"/>
      <c r="AM82" s="79"/>
    </row>
    <row r="83" spans="21:39">
      <c r="U83" s="79"/>
      <c r="V83" s="79"/>
      <c r="W83" s="79"/>
      <c r="X83" s="79"/>
      <c r="Y83" s="79"/>
      <c r="Z83" s="79"/>
      <c r="AA83" s="79"/>
      <c r="AB83" s="79"/>
      <c r="AC83" s="79"/>
      <c r="AD83" s="79"/>
      <c r="AE83" s="79"/>
      <c r="AF83" s="79"/>
      <c r="AG83" s="79"/>
      <c r="AH83" s="79"/>
      <c r="AI83" s="79"/>
      <c r="AJ83" s="79"/>
      <c r="AK83" s="79"/>
      <c r="AL83" s="79"/>
      <c r="AM83" s="79"/>
    </row>
    <row r="84" spans="21:39">
      <c r="U84" s="79"/>
      <c r="V84" s="79"/>
      <c r="W84" s="79"/>
      <c r="X84" s="79"/>
      <c r="Y84" s="79"/>
      <c r="Z84" s="79"/>
      <c r="AA84" s="79"/>
      <c r="AB84" s="79"/>
      <c r="AC84" s="79"/>
      <c r="AD84" s="79"/>
      <c r="AE84" s="79"/>
      <c r="AF84" s="79"/>
      <c r="AG84" s="79"/>
      <c r="AH84" s="79"/>
      <c r="AI84" s="79"/>
      <c r="AJ84" s="79"/>
      <c r="AK84" s="79"/>
      <c r="AL84" s="79"/>
      <c r="AM84" s="79"/>
    </row>
    <row r="85" spans="21:39">
      <c r="U85" s="79"/>
      <c r="V85" s="79"/>
      <c r="W85" s="79"/>
      <c r="X85" s="79"/>
      <c r="Y85" s="79"/>
      <c r="Z85" s="79"/>
      <c r="AA85" s="79"/>
      <c r="AB85" s="79"/>
      <c r="AC85" s="79"/>
      <c r="AD85" s="79"/>
      <c r="AE85" s="79"/>
      <c r="AF85" s="79"/>
      <c r="AG85" s="79"/>
      <c r="AH85" s="79"/>
      <c r="AI85" s="79"/>
      <c r="AJ85" s="79"/>
      <c r="AK85" s="79"/>
      <c r="AL85" s="79"/>
      <c r="AM85" s="79"/>
    </row>
    <row r="86" spans="21:39">
      <c r="U86" s="79"/>
      <c r="V86" s="79"/>
      <c r="W86" s="79"/>
      <c r="X86" s="79"/>
      <c r="Y86" s="79"/>
      <c r="Z86" s="79"/>
      <c r="AA86" s="79"/>
      <c r="AB86" s="79"/>
      <c r="AC86" s="79"/>
      <c r="AD86" s="79"/>
      <c r="AE86" s="79"/>
      <c r="AF86" s="79"/>
      <c r="AG86" s="79"/>
      <c r="AH86" s="79"/>
      <c r="AI86" s="79"/>
      <c r="AJ86" s="79"/>
      <c r="AK86" s="79"/>
      <c r="AL86" s="79"/>
      <c r="AM86" s="79"/>
    </row>
    <row r="87" spans="21:39">
      <c r="U87" s="79"/>
      <c r="V87" s="79"/>
      <c r="W87" s="79"/>
      <c r="X87" s="79"/>
      <c r="Y87" s="79"/>
      <c r="Z87" s="79"/>
      <c r="AA87" s="79"/>
      <c r="AB87" s="79"/>
      <c r="AC87" s="79"/>
      <c r="AD87" s="79"/>
      <c r="AE87" s="79"/>
      <c r="AF87" s="79"/>
      <c r="AG87" s="79"/>
      <c r="AH87" s="79"/>
      <c r="AI87" s="79"/>
      <c r="AJ87" s="79"/>
      <c r="AK87" s="79"/>
      <c r="AL87" s="79"/>
      <c r="AM87" s="79"/>
    </row>
    <row r="88" spans="21:39">
      <c r="U88" s="79"/>
      <c r="V88" s="79"/>
      <c r="W88" s="79"/>
      <c r="X88" s="79"/>
      <c r="Y88" s="79"/>
      <c r="Z88" s="79"/>
      <c r="AA88" s="79"/>
      <c r="AB88" s="79"/>
      <c r="AC88" s="79"/>
      <c r="AD88" s="79"/>
      <c r="AE88" s="79"/>
      <c r="AF88" s="79"/>
      <c r="AG88" s="79"/>
      <c r="AH88" s="79"/>
      <c r="AI88" s="79"/>
      <c r="AJ88" s="79"/>
      <c r="AK88" s="79"/>
      <c r="AL88" s="79"/>
      <c r="AM88" s="79"/>
    </row>
    <row r="89" spans="21:39">
      <c r="U89" s="79"/>
      <c r="V89" s="79"/>
      <c r="W89" s="79"/>
      <c r="X89" s="79"/>
      <c r="Y89" s="79"/>
      <c r="Z89" s="79"/>
      <c r="AA89" s="79"/>
      <c r="AB89" s="79"/>
      <c r="AC89" s="79"/>
      <c r="AD89" s="79"/>
      <c r="AE89" s="79"/>
      <c r="AF89" s="79"/>
      <c r="AG89" s="79"/>
      <c r="AH89" s="79"/>
      <c r="AI89" s="79"/>
      <c r="AJ89" s="79"/>
      <c r="AK89" s="79"/>
      <c r="AL89" s="79"/>
      <c r="AM89" s="79"/>
    </row>
    <row r="90" spans="21:39">
      <c r="U90" s="79"/>
      <c r="V90" s="79"/>
      <c r="W90" s="79"/>
      <c r="X90" s="79"/>
      <c r="Y90" s="79"/>
      <c r="Z90" s="79"/>
      <c r="AA90" s="79"/>
      <c r="AB90" s="79"/>
      <c r="AC90" s="79"/>
      <c r="AD90" s="79"/>
      <c r="AE90" s="79"/>
      <c r="AF90" s="79"/>
      <c r="AG90" s="79"/>
      <c r="AH90" s="79"/>
      <c r="AI90" s="79"/>
      <c r="AJ90" s="79"/>
      <c r="AK90" s="79"/>
      <c r="AL90" s="79"/>
      <c r="AM90" s="79"/>
    </row>
    <row r="91" spans="21:39">
      <c r="U91" s="79"/>
      <c r="V91" s="79"/>
      <c r="W91" s="79"/>
      <c r="X91" s="79"/>
      <c r="Y91" s="79"/>
      <c r="Z91" s="79"/>
      <c r="AA91" s="79"/>
      <c r="AB91" s="79"/>
      <c r="AC91" s="79"/>
      <c r="AD91" s="79"/>
      <c r="AE91" s="79"/>
      <c r="AF91" s="79"/>
      <c r="AG91" s="79"/>
      <c r="AH91" s="79"/>
      <c r="AI91" s="79"/>
      <c r="AJ91" s="79"/>
      <c r="AK91" s="79"/>
      <c r="AL91" s="79"/>
      <c r="AM91" s="79"/>
    </row>
    <row r="92" spans="21:39">
      <c r="U92" s="79"/>
      <c r="V92" s="79"/>
      <c r="W92" s="79"/>
      <c r="X92" s="79"/>
      <c r="Y92" s="79"/>
      <c r="Z92" s="79"/>
      <c r="AA92" s="79"/>
      <c r="AB92" s="79"/>
      <c r="AC92" s="79"/>
      <c r="AD92" s="79"/>
      <c r="AE92" s="79"/>
      <c r="AF92" s="79"/>
      <c r="AG92" s="79"/>
      <c r="AH92" s="79"/>
      <c r="AI92" s="79"/>
      <c r="AJ92" s="79"/>
      <c r="AK92" s="79"/>
      <c r="AL92" s="79"/>
      <c r="AM92" s="79"/>
    </row>
    <row r="93" spans="21:39">
      <c r="U93" s="79"/>
      <c r="V93" s="79"/>
      <c r="W93" s="79"/>
      <c r="X93" s="79"/>
      <c r="Y93" s="79"/>
      <c r="Z93" s="79"/>
      <c r="AA93" s="79"/>
      <c r="AB93" s="79"/>
      <c r="AC93" s="79"/>
      <c r="AD93" s="79"/>
      <c r="AE93" s="79"/>
      <c r="AF93" s="79"/>
      <c r="AG93" s="79"/>
      <c r="AH93" s="79"/>
      <c r="AI93" s="79"/>
      <c r="AJ93" s="79"/>
      <c r="AK93" s="79"/>
      <c r="AL93" s="79"/>
      <c r="AM93" s="79"/>
    </row>
    <row r="94" spans="21:39">
      <c r="U94" s="79"/>
      <c r="V94" s="79"/>
      <c r="W94" s="79"/>
      <c r="X94" s="79"/>
      <c r="Y94" s="79"/>
      <c r="Z94" s="79"/>
      <c r="AA94" s="79"/>
      <c r="AB94" s="79"/>
      <c r="AC94" s="79"/>
      <c r="AD94" s="79"/>
      <c r="AE94" s="79"/>
      <c r="AF94" s="79"/>
      <c r="AG94" s="79"/>
      <c r="AH94" s="79"/>
      <c r="AI94" s="79"/>
      <c r="AJ94" s="79"/>
      <c r="AK94" s="79"/>
      <c r="AL94" s="79"/>
      <c r="AM94" s="79"/>
    </row>
  </sheetData>
  <sortState ref="A25:T40">
    <sortCondition descending="1" ref="T25:T40"/>
  </sortState>
  <mergeCells count="12">
    <mergeCell ref="A1:I1"/>
    <mergeCell ref="A2:I2"/>
    <mergeCell ref="A5:B5"/>
    <mergeCell ref="C5:F5"/>
    <mergeCell ref="A6:B6"/>
    <mergeCell ref="C6:F6"/>
    <mergeCell ref="A7:B7"/>
    <mergeCell ref="C7:F7"/>
    <mergeCell ref="A8:B8"/>
    <mergeCell ref="C8:F8"/>
    <mergeCell ref="A9:B9"/>
    <mergeCell ref="C9:F9"/>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M93"/>
  <sheetViews>
    <sheetView zoomScale="75" zoomScaleNormal="75" workbookViewId="0">
      <selection activeCell="C5" sqref="C5:F9"/>
    </sheetView>
  </sheetViews>
  <sheetFormatPr defaultColWidth="11.42578125" defaultRowHeight="12.75"/>
  <cols>
    <col min="2" max="2" width="8.140625" customWidth="1"/>
    <col min="3" max="3" width="7.42578125" customWidth="1"/>
    <col min="4" max="4" width="22" customWidth="1"/>
    <col min="5" max="5" width="18.42578125" customWidth="1"/>
    <col min="6" max="6" width="11.140625" customWidth="1"/>
    <col min="8" max="8" width="10.85546875" customWidth="1"/>
  </cols>
  <sheetData>
    <row r="1" spans="1:39" ht="26.25">
      <c r="A1" s="194" t="s">
        <v>9</v>
      </c>
      <c r="B1" s="194"/>
      <c r="C1" s="194"/>
      <c r="D1" s="194"/>
      <c r="E1" s="194"/>
      <c r="F1" s="194"/>
      <c r="G1" s="194"/>
      <c r="H1" s="194"/>
      <c r="I1" s="194"/>
      <c r="J1" s="1"/>
      <c r="K1" s="1"/>
      <c r="L1" s="1"/>
      <c r="M1" s="1"/>
      <c r="N1" s="1"/>
      <c r="O1" s="1"/>
      <c r="P1" s="1"/>
      <c r="Q1" s="1"/>
      <c r="R1" s="1"/>
      <c r="S1" s="1"/>
      <c r="T1" s="1"/>
      <c r="U1" s="1"/>
      <c r="V1" s="1"/>
      <c r="W1" s="1"/>
      <c r="X1" s="1"/>
      <c r="Y1" s="1"/>
      <c r="Z1" s="1"/>
      <c r="AA1" s="1"/>
      <c r="AB1" s="1"/>
      <c r="AC1" s="1"/>
      <c r="AD1" s="1"/>
      <c r="AE1" s="1"/>
      <c r="AF1" s="1"/>
      <c r="AG1" s="1"/>
      <c r="AH1" s="1"/>
      <c r="AI1" s="1"/>
      <c r="AJ1" s="1"/>
    </row>
    <row r="2" spans="1:39" ht="18">
      <c r="A2" s="195" t="s">
        <v>19</v>
      </c>
      <c r="B2" s="195"/>
      <c r="C2" s="195"/>
      <c r="D2" s="195"/>
      <c r="E2" s="195"/>
      <c r="F2" s="195"/>
      <c r="G2" s="195"/>
      <c r="H2" s="195"/>
      <c r="I2" s="195"/>
      <c r="J2" s="1"/>
      <c r="K2" s="1"/>
      <c r="L2" s="1"/>
      <c r="M2" s="1"/>
      <c r="N2" s="1"/>
      <c r="O2" s="1"/>
      <c r="P2" s="1"/>
      <c r="Q2" s="1"/>
      <c r="R2" s="1"/>
      <c r="S2" s="1"/>
      <c r="T2" s="1"/>
      <c r="U2" s="1"/>
      <c r="V2" s="1"/>
      <c r="W2" s="1"/>
      <c r="X2" s="1"/>
      <c r="Y2" s="1"/>
      <c r="Z2" s="1"/>
      <c r="AA2" s="1"/>
      <c r="AB2" s="1"/>
      <c r="AC2" s="1"/>
      <c r="AD2" s="1"/>
      <c r="AE2" s="1"/>
      <c r="AF2" s="1"/>
      <c r="AG2" s="1"/>
      <c r="AH2" s="1"/>
      <c r="AI2" s="1"/>
      <c r="AJ2" s="1"/>
    </row>
    <row r="3" spans="1:39">
      <c r="A3" s="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9" ht="13.5" thickBot="1">
      <c r="A4" s="7"/>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9">
      <c r="A5" s="196" t="s">
        <v>10</v>
      </c>
      <c r="B5" s="197"/>
      <c r="C5" s="198" t="s">
        <v>276</v>
      </c>
      <c r="D5" s="199"/>
      <c r="E5" s="199"/>
      <c r="F5" s="200"/>
      <c r="G5" s="1"/>
      <c r="H5" s="1"/>
      <c r="I5" s="78" t="s">
        <v>147</v>
      </c>
      <c r="J5" s="7">
        <v>23.43</v>
      </c>
      <c r="K5" s="1"/>
      <c r="L5" s="1"/>
      <c r="M5" s="1"/>
      <c r="N5" s="1"/>
      <c r="O5" s="1"/>
      <c r="P5" s="1"/>
      <c r="Q5" s="1"/>
      <c r="R5" s="1"/>
      <c r="S5" s="1"/>
      <c r="T5" s="1"/>
      <c r="U5" s="1"/>
      <c r="V5" s="1"/>
      <c r="W5" s="1"/>
      <c r="X5" s="1"/>
      <c r="Y5" s="1"/>
      <c r="Z5" s="1"/>
      <c r="AA5" s="1"/>
      <c r="AB5" s="1"/>
      <c r="AC5" s="1"/>
      <c r="AD5" s="1"/>
      <c r="AE5" s="1"/>
      <c r="AF5" s="1"/>
      <c r="AG5" s="1"/>
      <c r="AH5" s="1"/>
      <c r="AI5" s="1"/>
      <c r="AJ5" s="1"/>
    </row>
    <row r="6" spans="1:39">
      <c r="A6" s="184" t="s">
        <v>11</v>
      </c>
      <c r="B6" s="185"/>
      <c r="C6" s="186" t="s">
        <v>277</v>
      </c>
      <c r="D6" s="187"/>
      <c r="E6" s="187"/>
      <c r="F6" s="188"/>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9">
      <c r="A7" s="184" t="s">
        <v>12</v>
      </c>
      <c r="B7" s="185"/>
      <c r="C7" s="186" t="s">
        <v>278</v>
      </c>
      <c r="D7" s="187"/>
      <c r="E7" s="187"/>
      <c r="F7" s="188"/>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9">
      <c r="A8" s="184" t="s">
        <v>13</v>
      </c>
      <c r="B8" s="185"/>
      <c r="C8" s="186" t="s">
        <v>279</v>
      </c>
      <c r="D8" s="187"/>
      <c r="E8" s="187"/>
      <c r="F8" s="18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9" ht="13.5" thickBot="1">
      <c r="A9" s="189" t="s">
        <v>14</v>
      </c>
      <c r="B9" s="190"/>
      <c r="C9" s="191" t="s">
        <v>280</v>
      </c>
      <c r="D9" s="192"/>
      <c r="E9" s="192"/>
      <c r="F9" s="193"/>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79"/>
      <c r="AL9" s="79"/>
      <c r="AM9" s="79"/>
    </row>
    <row r="10" spans="1:39" ht="13.5" thickBot="1">
      <c r="A10" s="7"/>
      <c r="B10" s="1"/>
      <c r="C10" s="1"/>
      <c r="D10" s="1"/>
      <c r="E10" s="1"/>
      <c r="F10" s="1"/>
      <c r="G10" s="1"/>
      <c r="H10" s="1"/>
      <c r="I10" s="1"/>
      <c r="J10" s="1"/>
      <c r="K10" s="1"/>
      <c r="L10" s="1"/>
      <c r="M10" s="1"/>
      <c r="N10" s="1"/>
      <c r="O10" s="1"/>
      <c r="P10" s="1"/>
      <c r="Q10" s="1"/>
      <c r="R10" s="1"/>
      <c r="S10" s="1"/>
      <c r="T10" s="1"/>
      <c r="U10" s="80"/>
      <c r="V10" s="80"/>
      <c r="W10" s="80"/>
      <c r="X10" s="80"/>
      <c r="Y10" s="80"/>
      <c r="Z10" s="80"/>
      <c r="AA10" s="80"/>
      <c r="AB10" s="80"/>
      <c r="AC10" s="80"/>
      <c r="AD10" s="80"/>
      <c r="AE10" s="80"/>
      <c r="AF10" s="80"/>
      <c r="AG10" s="80"/>
      <c r="AH10" s="80"/>
      <c r="AI10" s="80"/>
      <c r="AJ10" s="80"/>
      <c r="AK10" s="81"/>
      <c r="AL10" s="79"/>
      <c r="AM10" s="79"/>
    </row>
    <row r="11" spans="1:39" ht="13.5" thickBot="1">
      <c r="A11" s="8"/>
      <c r="B11" s="5"/>
      <c r="C11" s="5"/>
      <c r="D11" s="5"/>
      <c r="E11" s="20" t="s">
        <v>0</v>
      </c>
      <c r="F11" s="5"/>
      <c r="G11" s="5"/>
      <c r="H11" s="5"/>
      <c r="I11" s="6"/>
      <c r="J11" s="21"/>
      <c r="K11" s="9"/>
      <c r="L11" s="9"/>
      <c r="M11" s="9"/>
      <c r="N11" s="9"/>
      <c r="O11" s="9"/>
      <c r="P11" s="9"/>
      <c r="Q11" s="9"/>
      <c r="R11" s="9"/>
      <c r="S11" s="9"/>
      <c r="T11" s="87"/>
      <c r="U11" s="80"/>
      <c r="V11" s="80"/>
      <c r="W11" s="80"/>
      <c r="X11" s="80"/>
      <c r="Y11" s="80"/>
      <c r="Z11" s="80"/>
      <c r="AA11" s="80"/>
      <c r="AB11" s="80"/>
      <c r="AC11" s="80"/>
      <c r="AD11" s="82"/>
      <c r="AE11" s="80"/>
      <c r="AF11" s="80"/>
      <c r="AG11" s="80"/>
      <c r="AH11" s="80"/>
      <c r="AI11" s="82"/>
      <c r="AJ11" s="80"/>
      <c r="AK11" s="81"/>
      <c r="AL11" s="79"/>
      <c r="AM11" s="79"/>
    </row>
    <row r="12" spans="1:39" ht="13.5" thickBot="1">
      <c r="A12" s="2" t="s">
        <v>1</v>
      </c>
      <c r="B12" s="3" t="s">
        <v>2</v>
      </c>
      <c r="C12" s="3" t="s">
        <v>15</v>
      </c>
      <c r="D12" s="3" t="s">
        <v>3</v>
      </c>
      <c r="E12" s="3" t="s">
        <v>4</v>
      </c>
      <c r="F12" s="3" t="s">
        <v>20</v>
      </c>
      <c r="G12" s="3" t="s">
        <v>5</v>
      </c>
      <c r="H12" s="3" t="s">
        <v>6</v>
      </c>
      <c r="I12" s="4" t="s">
        <v>7</v>
      </c>
      <c r="J12" s="2" t="s">
        <v>288</v>
      </c>
      <c r="K12" s="3" t="s">
        <v>289</v>
      </c>
      <c r="L12" s="3" t="s">
        <v>290</v>
      </c>
      <c r="M12" s="3" t="s">
        <v>287</v>
      </c>
      <c r="N12" s="3" t="s">
        <v>145</v>
      </c>
      <c r="O12" s="3" t="s">
        <v>291</v>
      </c>
      <c r="P12" s="3" t="s">
        <v>146</v>
      </c>
      <c r="Q12" s="3" t="s">
        <v>139</v>
      </c>
      <c r="R12" s="3" t="s">
        <v>140</v>
      </c>
      <c r="S12" s="3" t="s">
        <v>100</v>
      </c>
      <c r="T12" s="88" t="s">
        <v>17</v>
      </c>
      <c r="U12" s="83"/>
      <c r="V12" s="83"/>
      <c r="W12" s="83"/>
      <c r="X12" s="83"/>
      <c r="Y12" s="84"/>
      <c r="Z12" s="83"/>
      <c r="AA12" s="83"/>
      <c r="AB12" s="83"/>
      <c r="AC12" s="83"/>
      <c r="AD12" s="84"/>
      <c r="AE12" s="83"/>
      <c r="AF12" s="83"/>
      <c r="AG12" s="83"/>
      <c r="AH12" s="83"/>
      <c r="AI12" s="84"/>
      <c r="AJ12" s="85"/>
      <c r="AK12" s="81"/>
      <c r="AL12" s="79"/>
      <c r="AM12" s="79"/>
    </row>
    <row r="13" spans="1:39">
      <c r="A13" s="19">
        <f t="shared" ref="A13:A21" si="0">RANK(T13,$T$13:$T$21,0)</f>
        <v>1</v>
      </c>
      <c r="B13" s="34">
        <v>7</v>
      </c>
      <c r="C13" s="22"/>
      <c r="D13" s="22" t="s">
        <v>281</v>
      </c>
      <c r="E13" s="22" t="s">
        <v>282</v>
      </c>
      <c r="F13" s="22"/>
      <c r="G13" s="22"/>
      <c r="H13" s="22"/>
      <c r="I13" s="23" t="s">
        <v>228</v>
      </c>
      <c r="J13" s="24">
        <v>3</v>
      </c>
      <c r="K13" s="25">
        <v>2.4</v>
      </c>
      <c r="L13" s="25">
        <v>3</v>
      </c>
      <c r="M13" s="93">
        <v>1.1000000000000001</v>
      </c>
      <c r="N13" s="93">
        <v>0.7</v>
      </c>
      <c r="O13" s="91">
        <v>1.4</v>
      </c>
      <c r="P13" s="91">
        <v>0.7</v>
      </c>
      <c r="Q13" s="91" t="s">
        <v>132</v>
      </c>
      <c r="R13" s="91" t="s">
        <v>134</v>
      </c>
      <c r="S13" s="25">
        <v>21.2</v>
      </c>
      <c r="T13" s="26">
        <f>(J13+K13+L13)+IF((VLOOKUP(Q13,MogulsDD!$A$1:$C$1000,3,FALSE)*(M13+O13)/2)&gt;3.75,3.75,VLOOKUP(Q13,MogulsDD!$A$1:$C$1000,3,FALSE)*(M13+O13)/2)+IF((VLOOKUP(R13,MogulsDD!$A$1:$C$1000,3,FALSE)*(N13+P13)/2)&gt;3.75,3.75,VLOOKUP(R13,MogulsDD!$A$1:$C$1000,3,FALSE)*(N13+P13)/2)+IF((18-12*S13/$J$5)&gt;7.5,7.5,IF((18-12*S13/$J$5)&lt;0,0,(18-12*S13/$J$5)))</f>
        <v>16.703625480153647</v>
      </c>
      <c r="U13" s="80"/>
      <c r="V13" s="80"/>
      <c r="W13" s="80"/>
      <c r="X13" s="80"/>
      <c r="Y13" s="81"/>
      <c r="Z13" s="80"/>
      <c r="AA13" s="80"/>
      <c r="AB13" s="80"/>
      <c r="AC13" s="80"/>
      <c r="AD13" s="81"/>
      <c r="AE13" s="80"/>
      <c r="AF13" s="80"/>
      <c r="AG13" s="80"/>
      <c r="AH13" s="80"/>
      <c r="AI13" s="81"/>
      <c r="AJ13" s="86"/>
      <c r="AK13" s="81"/>
      <c r="AL13" s="79"/>
      <c r="AM13" s="79"/>
    </row>
    <row r="14" spans="1:39">
      <c r="A14" s="19">
        <f t="shared" si="0"/>
        <v>2</v>
      </c>
      <c r="B14" s="34">
        <v>4</v>
      </c>
      <c r="C14" s="22"/>
      <c r="D14" s="22" t="s">
        <v>226</v>
      </c>
      <c r="E14" s="22" t="s">
        <v>227</v>
      </c>
      <c r="F14" s="22"/>
      <c r="G14" s="22"/>
      <c r="H14" s="22"/>
      <c r="I14" s="23" t="s">
        <v>228</v>
      </c>
      <c r="J14" s="27">
        <v>3</v>
      </c>
      <c r="K14" s="28">
        <v>2.8</v>
      </c>
      <c r="L14" s="28">
        <v>2.9</v>
      </c>
      <c r="M14" s="94">
        <v>0.8</v>
      </c>
      <c r="N14" s="94">
        <v>1</v>
      </c>
      <c r="O14" s="91">
        <v>0.5</v>
      </c>
      <c r="P14" s="91">
        <v>1</v>
      </c>
      <c r="Q14" s="91" t="s">
        <v>132</v>
      </c>
      <c r="R14" s="91" t="s">
        <v>134</v>
      </c>
      <c r="S14" s="25">
        <v>20.52</v>
      </c>
      <c r="T14" s="26">
        <f>(J14+K14+L14)+IF((VLOOKUP(Q14,MogulsDD!$A$1:$C$1000,3,FALSE)*(M14+O14)/2)&gt;3.75,3.75,VLOOKUP(Q14,MogulsDD!$A$1:$C$1000,3,FALSE)*(M14+O14)/2)*+IF((VLOOKUP(R14,MogulsDD!$A$1:$C$1000,3,FALSE)*(N14+P14)/2)&gt;3.75,3.75,VLOOKUP(R14,MogulsDD!$A$1:$C$1000,3,FALSE)*(N14+P14)/2)+IF((18-12*S14/$J$5)&gt;7.5,7.5,IF((18-12*S14/$J$5)&lt;0,0,(18-12*S14/$J$5)))</f>
        <v>16.416401927016643</v>
      </c>
      <c r="U14" s="80"/>
      <c r="V14" s="80"/>
      <c r="W14" s="80"/>
      <c r="X14" s="80"/>
      <c r="Y14" s="81"/>
      <c r="Z14" s="80"/>
      <c r="AA14" s="80"/>
      <c r="AB14" s="80"/>
      <c r="AC14" s="80"/>
      <c r="AD14" s="81"/>
      <c r="AE14" s="80"/>
      <c r="AF14" s="80"/>
      <c r="AG14" s="80"/>
      <c r="AH14" s="80"/>
      <c r="AI14" s="81"/>
      <c r="AJ14" s="86"/>
      <c r="AK14" s="81"/>
      <c r="AL14" s="79"/>
      <c r="AM14" s="79"/>
    </row>
    <row r="15" spans="1:39">
      <c r="A15" s="19">
        <f t="shared" si="0"/>
        <v>3</v>
      </c>
      <c r="B15" s="34">
        <v>2</v>
      </c>
      <c r="C15" s="22"/>
      <c r="D15" s="22" t="s">
        <v>220</v>
      </c>
      <c r="E15" s="22" t="s">
        <v>221</v>
      </c>
      <c r="F15" s="22"/>
      <c r="G15" s="22"/>
      <c r="H15" s="22"/>
      <c r="I15" s="23" t="s">
        <v>222</v>
      </c>
      <c r="J15" s="27">
        <v>2.4</v>
      </c>
      <c r="K15" s="28">
        <v>2.6</v>
      </c>
      <c r="L15" s="28">
        <v>2.7</v>
      </c>
      <c r="M15" s="94">
        <v>1.1000000000000001</v>
      </c>
      <c r="N15" s="94">
        <v>0.3</v>
      </c>
      <c r="O15" s="91">
        <v>0.9</v>
      </c>
      <c r="P15" s="91">
        <v>0.5</v>
      </c>
      <c r="Q15" s="91" t="s">
        <v>132</v>
      </c>
      <c r="R15" s="91" t="s">
        <v>133</v>
      </c>
      <c r="S15" s="25">
        <v>19.420000000000002</v>
      </c>
      <c r="T15" s="26">
        <f>(J15+K15+L15)+IF((VLOOKUP(Q15,MogulsDD!$A$1:$C$1000,3,FALSE)*(M15+O15)/2)&gt;3.75,3.75,VLOOKUP(Q15,MogulsDD!$A$1:$C$1000,3,FALSE)*(M15+O15)/2)+IF((VLOOKUP(R15,MogulsDD!$A$1:$C$1000,3,FALSE)*(N15+P15)/2)&gt;3.75,3.75,VLOOKUP(R15,MogulsDD!$A$1:$C$1000,3,FALSE)*(N15+P15)/2)+IF((18-12*S15/$J$5)&gt;7.5,7.5,IF((18-12*S15/$J$5)&lt;0,0,(18-12*S15/$J$5)))</f>
        <v>16.009999999999998</v>
      </c>
      <c r="U15" s="80"/>
      <c r="V15" s="80"/>
      <c r="W15" s="80"/>
      <c r="X15" s="80"/>
      <c r="Y15" s="81"/>
      <c r="Z15" s="80"/>
      <c r="AA15" s="80"/>
      <c r="AB15" s="80"/>
      <c r="AC15" s="80"/>
      <c r="AD15" s="81"/>
      <c r="AE15" s="80"/>
      <c r="AF15" s="80"/>
      <c r="AG15" s="80"/>
      <c r="AH15" s="80"/>
      <c r="AI15" s="81"/>
      <c r="AJ15" s="86"/>
      <c r="AK15" s="81"/>
      <c r="AL15" s="79"/>
      <c r="AM15" s="79"/>
    </row>
    <row r="16" spans="1:39">
      <c r="A16" s="19">
        <f t="shared" si="0"/>
        <v>4</v>
      </c>
      <c r="B16" s="34">
        <v>1</v>
      </c>
      <c r="C16" s="22"/>
      <c r="D16" s="22" t="s">
        <v>217</v>
      </c>
      <c r="E16" s="22" t="s">
        <v>218</v>
      </c>
      <c r="F16" s="22"/>
      <c r="G16" s="22"/>
      <c r="H16" s="22"/>
      <c r="I16" s="23" t="s">
        <v>219</v>
      </c>
      <c r="J16" s="27">
        <v>1.8</v>
      </c>
      <c r="K16" s="28">
        <v>2.2999999999999998</v>
      </c>
      <c r="L16" s="28">
        <v>1.3</v>
      </c>
      <c r="M16" s="94">
        <v>0.3</v>
      </c>
      <c r="N16" s="94">
        <v>0</v>
      </c>
      <c r="O16" s="91">
        <v>0.5</v>
      </c>
      <c r="P16" s="91">
        <v>0</v>
      </c>
      <c r="Q16" s="96" t="s">
        <v>133</v>
      </c>
      <c r="R16" s="96" t="s">
        <v>133</v>
      </c>
      <c r="S16" s="25">
        <v>20.260000000000002</v>
      </c>
      <c r="T16" s="26">
        <f>(J16+K16+L16)+IF((VLOOKUP(Q16,MogulsDD!$A$1:$C$1000,3,FALSE)*(M16+O16)/2)&gt;3.75,3.75,VLOOKUP(Q16,MogulsDD!$A$1:$C$1000,3,FALSE)*(M16+O16)/2)+IF((VLOOKUP(R16,MogulsDD!$A$1:$C$1000,3,FALSE)*(N16+P16)/2)&gt;3.75,3.75,VLOOKUP(R16,MogulsDD!$A$1:$C$1000,3,FALSE)*(N16+P16)/2)+IF((18-12*S16/$J$5)&gt;7.5,7.5,IF((18-12*S16/$J$5)&lt;0,0,(18-12*S16/$J$5)))</f>
        <v>13.1</v>
      </c>
      <c r="U16" s="80"/>
      <c r="V16" s="80"/>
      <c r="W16" s="80"/>
      <c r="X16" s="80"/>
      <c r="Y16" s="81"/>
      <c r="Z16" s="80"/>
      <c r="AA16" s="80"/>
      <c r="AB16" s="80"/>
      <c r="AC16" s="80"/>
      <c r="AD16" s="81"/>
      <c r="AE16" s="80"/>
      <c r="AF16" s="80"/>
      <c r="AG16" s="80"/>
      <c r="AH16" s="80"/>
      <c r="AI16" s="81"/>
      <c r="AJ16" s="86"/>
      <c r="AK16" s="81"/>
      <c r="AL16" s="79"/>
      <c r="AM16" s="79"/>
    </row>
    <row r="17" spans="1:39">
      <c r="A17" s="19">
        <f t="shared" si="0"/>
        <v>5</v>
      </c>
      <c r="B17" s="34">
        <v>3</v>
      </c>
      <c r="C17" s="22"/>
      <c r="D17" s="22" t="s">
        <v>223</v>
      </c>
      <c r="E17" s="22" t="s">
        <v>224</v>
      </c>
      <c r="F17" s="22"/>
      <c r="G17" s="22"/>
      <c r="H17" s="22"/>
      <c r="I17" s="23" t="s">
        <v>225</v>
      </c>
      <c r="J17" s="27">
        <v>2</v>
      </c>
      <c r="K17" s="28">
        <v>2.1</v>
      </c>
      <c r="L17" s="28">
        <v>2.1</v>
      </c>
      <c r="M17" s="94">
        <v>0.8</v>
      </c>
      <c r="N17" s="94">
        <v>0.5</v>
      </c>
      <c r="O17" s="91">
        <v>0.5</v>
      </c>
      <c r="P17" s="91">
        <v>0.2</v>
      </c>
      <c r="Q17" s="91" t="s">
        <v>132</v>
      </c>
      <c r="R17" s="91" t="s">
        <v>134</v>
      </c>
      <c r="S17" s="25">
        <v>23.49</v>
      </c>
      <c r="T17" s="26">
        <f>(J17+K17+L17)+IF((VLOOKUP(Q17,MogulsDD!$A$1:$C$1000,3,FALSE)*(M17+O17)/2)&gt;3.75,3.75,VLOOKUP(Q17,MogulsDD!$A$1:$C$1000,3,FALSE)*(M17+O17)/2)+IF((VLOOKUP(R17,MogulsDD!$A$1:$C$1000,3,FALSE)*(N17+P17)/2)&gt;3.75,3.75,VLOOKUP(R17,MogulsDD!$A$1:$C$1000,3,FALSE)*(N17+P17)/2)+IF((18-12*S17/$J$5)&gt;7.5,7.5,IF((18-12*S17/$J$5)&lt;0,0,(18-12*S17/$J$5)))</f>
        <v>12.765270166453263</v>
      </c>
      <c r="U17" s="80"/>
      <c r="V17" s="80"/>
      <c r="W17" s="80"/>
      <c r="X17" s="80"/>
      <c r="Y17" s="81"/>
      <c r="Z17" s="80"/>
      <c r="AA17" s="80"/>
      <c r="AB17" s="80"/>
      <c r="AC17" s="80"/>
      <c r="AD17" s="81"/>
      <c r="AE17" s="80"/>
      <c r="AF17" s="80"/>
      <c r="AG17" s="80"/>
      <c r="AH17" s="80"/>
      <c r="AI17" s="81"/>
      <c r="AJ17" s="86"/>
      <c r="AK17" s="81"/>
      <c r="AL17" s="79"/>
      <c r="AM17" s="79"/>
    </row>
    <row r="18" spans="1:39" ht="13.5" thickBot="1">
      <c r="A18" s="19">
        <f t="shared" si="0"/>
        <v>6</v>
      </c>
      <c r="B18" s="13">
        <v>6</v>
      </c>
      <c r="C18" s="14"/>
      <c r="D18" s="14" t="s">
        <v>220</v>
      </c>
      <c r="E18" s="14" t="s">
        <v>230</v>
      </c>
      <c r="F18" s="14"/>
      <c r="G18" s="14"/>
      <c r="H18" s="14"/>
      <c r="I18" s="18" t="s">
        <v>225</v>
      </c>
      <c r="J18" s="29">
        <v>1.6</v>
      </c>
      <c r="K18" s="30">
        <v>1.4</v>
      </c>
      <c r="L18" s="30">
        <v>1.9</v>
      </c>
      <c r="M18" s="95">
        <v>1</v>
      </c>
      <c r="N18" s="95">
        <v>0.3</v>
      </c>
      <c r="O18" s="92">
        <v>0.7</v>
      </c>
      <c r="P18" s="92">
        <v>0.2</v>
      </c>
      <c r="Q18" s="91" t="s">
        <v>132</v>
      </c>
      <c r="R18" s="91" t="s">
        <v>130</v>
      </c>
      <c r="S18" s="25">
        <v>21.94</v>
      </c>
      <c r="T18" s="26">
        <f>(J18+K18+L18)+IF((VLOOKUP(Q18,MogulsDD!$A$1:$C$1000,3,FALSE)*(M18+O18)/2)&gt;3.75,3.75,VLOOKUP(Q18,MogulsDD!$A$1:$C$1000,3,FALSE)*(M18+O18)/2)+IF((VLOOKUP(R18,MogulsDD!$A$1:$C$1000,3,FALSE)*(N18+P18)/2)&gt;3.75,3.75,VLOOKUP(R18,MogulsDD!$A$1:$C$1000,3,FALSE)*(N18+P18)/2)+IF((18-12*S18/$J$5)&gt;7.5,7.5,IF((18-12*S18/$J$5)&lt;0,0,(18-12*S18/$J$5)))</f>
        <v>12.334124199743917</v>
      </c>
      <c r="U18" s="80"/>
      <c r="V18" s="80"/>
      <c r="W18" s="80"/>
      <c r="X18" s="80"/>
      <c r="Y18" s="81"/>
      <c r="Z18" s="80"/>
      <c r="AA18" s="80"/>
      <c r="AB18" s="80"/>
      <c r="AC18" s="80"/>
      <c r="AD18" s="81"/>
      <c r="AE18" s="80"/>
      <c r="AF18" s="80"/>
      <c r="AG18" s="80"/>
      <c r="AH18" s="80"/>
      <c r="AI18" s="81"/>
      <c r="AJ18" s="86"/>
      <c r="AK18" s="81"/>
      <c r="AL18" s="79"/>
      <c r="AM18" s="79"/>
    </row>
    <row r="19" spans="1:39">
      <c r="A19" s="19">
        <f t="shared" si="0"/>
        <v>7</v>
      </c>
      <c r="B19" s="34">
        <v>5</v>
      </c>
      <c r="C19" s="22"/>
      <c r="D19" s="22" t="s">
        <v>220</v>
      </c>
      <c r="E19" s="22" t="s">
        <v>229</v>
      </c>
      <c r="F19" s="22"/>
      <c r="G19" s="22"/>
      <c r="H19" s="22"/>
      <c r="I19" s="23" t="s">
        <v>228</v>
      </c>
      <c r="J19" s="24">
        <v>1.5</v>
      </c>
      <c r="K19" s="25">
        <v>2.1</v>
      </c>
      <c r="L19" s="25">
        <v>1.8</v>
      </c>
      <c r="M19" s="93">
        <v>0.6</v>
      </c>
      <c r="N19" s="93">
        <v>0.3</v>
      </c>
      <c r="O19" s="91">
        <v>0.4</v>
      </c>
      <c r="P19" s="91">
        <v>0.2</v>
      </c>
      <c r="Q19" s="91" t="s">
        <v>132</v>
      </c>
      <c r="R19" s="91" t="s">
        <v>133</v>
      </c>
      <c r="S19" s="25">
        <v>25.11</v>
      </c>
      <c r="T19" s="26">
        <f>(J19+K19+L19)+IF((VLOOKUP(Q19,MogulsDD!$A$1:$C$1000,3,FALSE)*(M19+O19)/2)&gt;3.75,3.75,VLOOKUP(Q19,MogulsDD!$A$1:$C$1000,3,FALSE)*(M19+O19)/2)+IF((VLOOKUP(R19,MogulsDD!$A$1:$C$1000,3,FALSE)*(N19+P19)/2)&gt;3.75,3.75,VLOOKUP(R19,MogulsDD!$A$1:$C$1000,3,FALSE)*(N19+P19)/2)+IF((18-12*S19/$J$5)&gt;7.5,7.5,IF((18-12*S19/$J$5)&lt;0,0,(18-12*S19/$J$5)))</f>
        <v>10.969564660691422</v>
      </c>
      <c r="U19" s="80"/>
      <c r="V19" s="80"/>
      <c r="W19" s="80"/>
      <c r="X19" s="80"/>
      <c r="Y19" s="81"/>
      <c r="Z19" s="80"/>
      <c r="AA19" s="80"/>
      <c r="AB19" s="80"/>
      <c r="AC19" s="80"/>
      <c r="AD19" s="81"/>
      <c r="AE19" s="80"/>
      <c r="AF19" s="80"/>
      <c r="AG19" s="80"/>
      <c r="AH19" s="80"/>
      <c r="AI19" s="81"/>
      <c r="AJ19" s="86"/>
      <c r="AK19" s="81"/>
      <c r="AL19" s="79"/>
      <c r="AM19" s="79"/>
    </row>
    <row r="20" spans="1:39">
      <c r="A20" s="19">
        <f t="shared" si="0"/>
        <v>8</v>
      </c>
      <c r="B20" s="34"/>
      <c r="C20" s="22"/>
      <c r="D20" s="22"/>
      <c r="E20" s="22"/>
      <c r="F20" s="22"/>
      <c r="G20" s="22"/>
      <c r="H20" s="22"/>
      <c r="I20" s="23"/>
      <c r="J20" s="27"/>
      <c r="K20" s="28"/>
      <c r="L20" s="28"/>
      <c r="M20" s="94"/>
      <c r="N20" s="94"/>
      <c r="O20" s="91"/>
      <c r="P20" s="91"/>
      <c r="Q20" s="91" t="s">
        <v>143</v>
      </c>
      <c r="R20" s="91" t="s">
        <v>143</v>
      </c>
      <c r="S20" s="25">
        <v>9999</v>
      </c>
      <c r="T20" s="26">
        <f>(J20+K20+L20)+IF((VLOOKUP(Q20,MogulsDD!$A$1:$C$1000,3,FALSE)*(M20+O20)/2)&gt;3.75,3.75,VLOOKUP(Q20,MogulsDD!$A$1:$C$1000,3,FALSE)*(M20+O20)/2)+IF((VLOOKUP(R20,MogulsDD!$A$1:$C$1000,3,FALSE)*(N20+P20)/2)&gt;3.75,3.75,VLOOKUP(R20,MogulsDD!$A$1:$C$1000,3,FALSE)*(N20+P20)/2)+IF((18-12*S20/$J$5)&gt;7.5,7.5,IF((18-12*S20/$J$5)&lt;0,0,(18-12*S20/$J$5)))</f>
        <v>0</v>
      </c>
      <c r="U20" s="80"/>
      <c r="V20" s="80"/>
      <c r="W20" s="80"/>
      <c r="X20" s="80"/>
      <c r="Y20" s="81"/>
      <c r="Z20" s="80"/>
      <c r="AA20" s="80"/>
      <c r="AB20" s="80"/>
      <c r="AC20" s="80"/>
      <c r="AD20" s="81"/>
      <c r="AE20" s="80"/>
      <c r="AF20" s="80"/>
      <c r="AG20" s="80"/>
      <c r="AH20" s="80"/>
      <c r="AI20" s="81"/>
      <c r="AJ20" s="86"/>
      <c r="AK20" s="81"/>
      <c r="AL20" s="79"/>
      <c r="AM20" s="79"/>
    </row>
    <row r="21" spans="1:39">
      <c r="A21" s="19">
        <f t="shared" si="0"/>
        <v>8</v>
      </c>
      <c r="B21" s="34"/>
      <c r="C21" s="22"/>
      <c r="D21" s="22"/>
      <c r="E21" s="22"/>
      <c r="F21" s="22"/>
      <c r="G21" s="22"/>
      <c r="H21" s="22"/>
      <c r="I21" s="23"/>
      <c r="J21" s="27"/>
      <c r="K21" s="28"/>
      <c r="L21" s="28"/>
      <c r="M21" s="94"/>
      <c r="N21" s="94"/>
      <c r="O21" s="91"/>
      <c r="P21" s="91"/>
      <c r="Q21" s="91" t="s">
        <v>143</v>
      </c>
      <c r="R21" s="91" t="s">
        <v>143</v>
      </c>
      <c r="S21" s="25">
        <v>9999</v>
      </c>
      <c r="T21" s="26">
        <f>(J21+K21+L21)+IF((VLOOKUP(Q21,MogulsDD!$A$1:$C$1000,3,FALSE)*(M21+O21)/2)&gt;3.75,3.75,VLOOKUP(Q21,MogulsDD!$A$1:$C$1000,3,FALSE)*(M21+O21)/2)+IF((VLOOKUP(R21,MogulsDD!$A$1:$C$1000,3,FALSE)*(N21+P21)/2)&gt;3.75,3.75,VLOOKUP(R21,MogulsDD!$A$1:$C$1000,3,FALSE)*(N21+P21)/2)+IF((18-12*S21/$J$5)&gt;7.5,7.5,IF((18-12*S21/$J$5)&lt;0,0,(18-12*S21/$J$5)))</f>
        <v>0</v>
      </c>
      <c r="U21" s="80"/>
      <c r="V21" s="80"/>
      <c r="W21" s="80"/>
      <c r="X21" s="80"/>
      <c r="Y21" s="81"/>
      <c r="Z21" s="80"/>
      <c r="AA21" s="80"/>
      <c r="AB21" s="80"/>
      <c r="AC21" s="80"/>
      <c r="AD21" s="81"/>
      <c r="AE21" s="80"/>
      <c r="AF21" s="80"/>
      <c r="AG21" s="80"/>
      <c r="AH21" s="80"/>
      <c r="AI21" s="81"/>
      <c r="AJ21" s="86"/>
      <c r="AK21" s="81"/>
      <c r="AL21" s="79"/>
      <c r="AM21" s="79"/>
    </row>
    <row r="22" spans="1:39" ht="13.5" thickBot="1">
      <c r="A22" s="7"/>
      <c r="B22" s="1"/>
      <c r="C22" s="1"/>
      <c r="D22" s="1"/>
      <c r="E22" s="1"/>
      <c r="F22" s="1"/>
      <c r="G22" s="1"/>
      <c r="H22" s="1"/>
      <c r="I22" s="1"/>
      <c r="J22" s="1"/>
      <c r="K22" s="1"/>
      <c r="L22" s="1"/>
      <c r="M22" s="1"/>
      <c r="N22" s="1"/>
      <c r="O22" s="1"/>
      <c r="P22" s="1"/>
      <c r="Q22" s="1"/>
      <c r="R22" s="1"/>
      <c r="S22" s="1"/>
      <c r="T22" s="89"/>
      <c r="U22" s="80"/>
      <c r="V22" s="80"/>
      <c r="W22" s="80"/>
      <c r="X22" s="80"/>
      <c r="Y22" s="81"/>
      <c r="Z22" s="80"/>
      <c r="AA22" s="80"/>
      <c r="AB22" s="80"/>
      <c r="AC22" s="80"/>
      <c r="AD22" s="80"/>
      <c r="AE22" s="80"/>
      <c r="AF22" s="80"/>
      <c r="AG22" s="80"/>
      <c r="AH22" s="80"/>
      <c r="AI22" s="81"/>
      <c r="AJ22" s="80"/>
      <c r="AK22" s="81"/>
      <c r="AL22" s="79"/>
      <c r="AM22" s="79"/>
    </row>
    <row r="23" spans="1:39" ht="13.5" thickBot="1">
      <c r="A23" s="12"/>
      <c r="B23" s="11"/>
      <c r="C23" s="9"/>
      <c r="D23" s="9"/>
      <c r="E23" s="33" t="s">
        <v>8</v>
      </c>
      <c r="F23" s="9"/>
      <c r="G23" s="9"/>
      <c r="H23" s="9"/>
      <c r="I23" s="10"/>
      <c r="J23" s="21"/>
      <c r="K23" s="9"/>
      <c r="L23" s="9"/>
      <c r="M23" s="9"/>
      <c r="N23" s="9"/>
      <c r="O23" s="9"/>
      <c r="P23" s="9"/>
      <c r="Q23" s="9"/>
      <c r="R23" s="9"/>
      <c r="S23" s="9"/>
      <c r="T23" s="90"/>
      <c r="U23" s="80"/>
      <c r="V23" s="80"/>
      <c r="W23" s="80"/>
      <c r="X23" s="80"/>
      <c r="Y23" s="80"/>
      <c r="Z23" s="80"/>
      <c r="AA23" s="80"/>
      <c r="AB23" s="80"/>
      <c r="AC23" s="80"/>
      <c r="AD23" s="82"/>
      <c r="AE23" s="80"/>
      <c r="AF23" s="80"/>
      <c r="AG23" s="80"/>
      <c r="AH23" s="80"/>
      <c r="AI23" s="82"/>
      <c r="AJ23" s="80"/>
      <c r="AK23" s="81"/>
      <c r="AL23" s="79"/>
      <c r="AM23" s="79"/>
    </row>
    <row r="24" spans="1:39" ht="13.5" thickBot="1">
      <c r="A24" s="2"/>
      <c r="B24" s="3" t="s">
        <v>2</v>
      </c>
      <c r="C24" s="3" t="s">
        <v>18</v>
      </c>
      <c r="D24" s="3" t="s">
        <v>3</v>
      </c>
      <c r="E24" s="3" t="s">
        <v>4</v>
      </c>
      <c r="F24" s="3" t="s">
        <v>5</v>
      </c>
      <c r="G24" s="3" t="s">
        <v>16</v>
      </c>
      <c r="H24" s="3" t="s">
        <v>6</v>
      </c>
      <c r="I24" s="4" t="s">
        <v>7</v>
      </c>
      <c r="J24" s="2" t="s">
        <v>288</v>
      </c>
      <c r="K24" s="3" t="s">
        <v>289</v>
      </c>
      <c r="L24" s="3" t="s">
        <v>290</v>
      </c>
      <c r="M24" s="3" t="s">
        <v>287</v>
      </c>
      <c r="N24" s="3" t="s">
        <v>145</v>
      </c>
      <c r="O24" s="3" t="s">
        <v>291</v>
      </c>
      <c r="P24" s="3" t="s">
        <v>146</v>
      </c>
      <c r="Q24" s="3" t="s">
        <v>139</v>
      </c>
      <c r="R24" s="3" t="s">
        <v>140</v>
      </c>
      <c r="S24" s="3"/>
      <c r="T24" s="88" t="s">
        <v>17</v>
      </c>
      <c r="U24" s="83"/>
      <c r="V24" s="83"/>
      <c r="W24" s="83"/>
      <c r="X24" s="83"/>
      <c r="Y24" s="84"/>
      <c r="Z24" s="83"/>
      <c r="AA24" s="83"/>
      <c r="AB24" s="83"/>
      <c r="AC24" s="83"/>
      <c r="AD24" s="84"/>
      <c r="AE24" s="83"/>
      <c r="AF24" s="83"/>
      <c r="AG24" s="83"/>
      <c r="AH24" s="83"/>
      <c r="AI24" s="84"/>
      <c r="AJ24" s="85"/>
      <c r="AK24" s="81"/>
      <c r="AL24" s="79"/>
      <c r="AM24" s="79"/>
    </row>
    <row r="25" spans="1:39">
      <c r="A25" s="19">
        <f t="shared" ref="A25:A51" si="1">RANK(T25,$T$25:$T$51,0)</f>
        <v>1</v>
      </c>
      <c r="B25" s="34">
        <v>28</v>
      </c>
      <c r="C25" s="22"/>
      <c r="D25" s="22" t="s">
        <v>246</v>
      </c>
      <c r="E25" s="22" t="s">
        <v>247</v>
      </c>
      <c r="F25" s="22"/>
      <c r="G25" s="22"/>
      <c r="H25" s="22"/>
      <c r="I25" s="23" t="s">
        <v>238</v>
      </c>
      <c r="J25" s="24">
        <v>4.8</v>
      </c>
      <c r="K25" s="25">
        <v>4.5999999999999996</v>
      </c>
      <c r="L25" s="25">
        <v>4.5</v>
      </c>
      <c r="M25" s="93">
        <v>2.2999999999999998</v>
      </c>
      <c r="N25" s="93">
        <v>2.2999999999999998</v>
      </c>
      <c r="O25" s="91">
        <v>2.4</v>
      </c>
      <c r="P25" s="91">
        <v>2.2000000000000002</v>
      </c>
      <c r="Q25" s="91" t="s">
        <v>292</v>
      </c>
      <c r="R25" s="91" t="s">
        <v>294</v>
      </c>
      <c r="S25" s="25">
        <v>16.3</v>
      </c>
      <c r="T25" s="26">
        <f>(J25+K25+L25)+IF((VLOOKUP(Q25,MogulsDD!$A$1:$C$1000,3,FALSE)*(M25+O25)/2)&gt;3.75,3.75,VLOOKUP(Q25,MogulsDD!$A$1:$C$1000,3,FALSE)*(M25+O25)/2)+IF((VLOOKUP(R25,MogulsDD!$A$1:$C$1000,3,FALSE)*(N25+P25)/2)&gt;3.75,3.75,VLOOKUP(R25,MogulsDD!$A$1:$C$1000,3,FALSE)*(N25+P25)/2)+IF((18-12*S25/$J$5)&gt;7.5,7.5,IF((18-12*S25/$J$5)&lt;0,0,(18-12*S25/$J$5)))</f>
        <v>26.5</v>
      </c>
      <c r="U25" s="80"/>
      <c r="V25" s="80"/>
      <c r="W25" s="80"/>
      <c r="X25" s="80"/>
      <c r="Y25" s="81"/>
      <c r="Z25" s="80"/>
      <c r="AA25" s="80"/>
      <c r="AB25" s="80"/>
      <c r="AC25" s="80"/>
      <c r="AD25" s="81"/>
      <c r="AE25" s="80"/>
      <c r="AF25" s="80"/>
      <c r="AG25" s="80"/>
      <c r="AH25" s="80"/>
      <c r="AI25" s="81"/>
      <c r="AJ25" s="86"/>
      <c r="AK25" s="81"/>
      <c r="AL25" s="79"/>
      <c r="AM25" s="79"/>
    </row>
    <row r="26" spans="1:39">
      <c r="A26" s="19">
        <f t="shared" si="1"/>
        <v>2</v>
      </c>
      <c r="B26" s="34">
        <v>25</v>
      </c>
      <c r="C26" s="22"/>
      <c r="D26" s="22" t="s">
        <v>239</v>
      </c>
      <c r="E26" s="22" t="s">
        <v>237</v>
      </c>
      <c r="F26" s="22"/>
      <c r="G26" s="22"/>
      <c r="H26" s="22"/>
      <c r="I26" s="23" t="s">
        <v>240</v>
      </c>
      <c r="J26" s="27">
        <v>4.4000000000000004</v>
      </c>
      <c r="K26" s="28">
        <v>4.5999999999999996</v>
      </c>
      <c r="L26" s="28">
        <v>4.5</v>
      </c>
      <c r="M26" s="94">
        <v>1.6</v>
      </c>
      <c r="N26" s="94">
        <v>2.2000000000000002</v>
      </c>
      <c r="O26" s="91">
        <v>1.7</v>
      </c>
      <c r="P26" s="91">
        <v>2</v>
      </c>
      <c r="Q26" s="91" t="s">
        <v>293</v>
      </c>
      <c r="R26" s="91" t="s">
        <v>141</v>
      </c>
      <c r="S26" s="25">
        <v>17.84</v>
      </c>
      <c r="T26" s="26">
        <f>(J26+K26+L26)+IF((VLOOKUP(Q26,MogulsDD!$A$1:$C$1000,3,FALSE)*(M26+O26)/2)&gt;3.75,3.75,VLOOKUP(Q26,MogulsDD!$A$1:$C$1000,3,FALSE)*(M26+O26)/2)+IF((VLOOKUP(R26,MogulsDD!$A$1:$C$1000,3,FALSE)*(N26+P26)/2)&gt;3.75,3.75,VLOOKUP(R26,MogulsDD!$A$1:$C$1000,3,FALSE)*(N26+P26)/2)+IF((18-12*S26/$J$5)&gt;7.5,7.5,IF((18-12*S26/$J$5)&lt;0,0,(18-12*S26/$J$5)))</f>
        <v>25.003500000000003</v>
      </c>
      <c r="U26" s="80"/>
      <c r="V26" s="80"/>
      <c r="W26" s="80"/>
      <c r="X26" s="80"/>
      <c r="Y26" s="81"/>
      <c r="Z26" s="80"/>
      <c r="AA26" s="80"/>
      <c r="AB26" s="80"/>
      <c r="AC26" s="80"/>
      <c r="AD26" s="81"/>
      <c r="AE26" s="80"/>
      <c r="AF26" s="80"/>
      <c r="AG26" s="80"/>
      <c r="AH26" s="80"/>
      <c r="AI26" s="81"/>
      <c r="AJ26" s="86"/>
      <c r="AK26" s="81"/>
      <c r="AL26" s="79"/>
      <c r="AM26" s="79"/>
    </row>
    <row r="27" spans="1:39">
      <c r="A27" s="19">
        <f t="shared" si="1"/>
        <v>3</v>
      </c>
      <c r="B27" s="34">
        <v>24</v>
      </c>
      <c r="C27" s="22"/>
      <c r="D27" s="22" t="s">
        <v>236</v>
      </c>
      <c r="E27" s="22" t="s">
        <v>237</v>
      </c>
      <c r="F27" s="22"/>
      <c r="G27" s="22"/>
      <c r="H27" s="22"/>
      <c r="I27" s="23" t="s">
        <v>238</v>
      </c>
      <c r="J27" s="27">
        <v>4.2</v>
      </c>
      <c r="K27" s="28">
        <v>4.7</v>
      </c>
      <c r="L27" s="28">
        <v>4.0999999999999996</v>
      </c>
      <c r="M27" s="94">
        <v>2.2000000000000002</v>
      </c>
      <c r="N27" s="94">
        <v>2</v>
      </c>
      <c r="O27" s="91">
        <v>2</v>
      </c>
      <c r="P27" s="91">
        <v>1.8</v>
      </c>
      <c r="Q27" s="91" t="s">
        <v>292</v>
      </c>
      <c r="R27" s="91" t="s">
        <v>294</v>
      </c>
      <c r="S27" s="25">
        <v>16.86</v>
      </c>
      <c r="T27" s="26">
        <f>(J27+K27+L27)+IF((VLOOKUP(Q27,MogulsDD!$A$1:$C$1000,3,FALSE)*(M27+O27)/2)&gt;3.75,3.75,VLOOKUP(Q27,MogulsDD!$A$1:$C$1000,3,FALSE)*(M27+O27)/2)+IF((VLOOKUP(R27,MogulsDD!$A$1:$C$1000,3,FALSE)*(N27+P27)/2)&gt;3.75,3.75,VLOOKUP(R27,MogulsDD!$A$1:$C$1000,3,FALSE)*(N27+P27)/2)+IF((18-12*S27/$J$5)&gt;7.5,7.5,IF((18-12*S27/$J$5)&lt;0,0,(18-12*S27/$J$5)))</f>
        <v>24.928000000000001</v>
      </c>
      <c r="U27" s="80"/>
      <c r="V27" s="80"/>
      <c r="W27" s="80"/>
      <c r="X27" s="80"/>
      <c r="Y27" s="81"/>
      <c r="Z27" s="80"/>
      <c r="AA27" s="80"/>
      <c r="AB27" s="80"/>
      <c r="AC27" s="80"/>
      <c r="AD27" s="81"/>
      <c r="AE27" s="80"/>
      <c r="AF27" s="80"/>
      <c r="AG27" s="80"/>
      <c r="AH27" s="80"/>
      <c r="AI27" s="81"/>
      <c r="AJ27" s="86"/>
      <c r="AK27" s="81"/>
      <c r="AL27" s="79"/>
      <c r="AM27" s="79"/>
    </row>
    <row r="28" spans="1:39">
      <c r="A28" s="19">
        <f t="shared" si="1"/>
        <v>4</v>
      </c>
      <c r="B28" s="34">
        <v>34</v>
      </c>
      <c r="C28" s="22"/>
      <c r="D28" s="22" t="s">
        <v>258</v>
      </c>
      <c r="E28" s="22" t="s">
        <v>259</v>
      </c>
      <c r="F28" s="22"/>
      <c r="G28" s="22"/>
      <c r="H28" s="22"/>
      <c r="I28" s="23" t="s">
        <v>260</v>
      </c>
      <c r="J28" s="136">
        <v>4</v>
      </c>
      <c r="K28" s="134">
        <v>4.5999999999999996</v>
      </c>
      <c r="L28" s="134">
        <v>4.0999999999999996</v>
      </c>
      <c r="M28" s="135">
        <v>1.8</v>
      </c>
      <c r="N28" s="135">
        <v>2</v>
      </c>
      <c r="O28" s="97">
        <v>2</v>
      </c>
      <c r="P28" s="97">
        <v>2</v>
      </c>
      <c r="Q28" s="91" t="s">
        <v>116</v>
      </c>
      <c r="R28" s="91" t="s">
        <v>141</v>
      </c>
      <c r="S28" s="25">
        <v>18.98</v>
      </c>
      <c r="T28" s="26">
        <f>(J28+K28+L28)+IF((VLOOKUP(Q28,MogulsDD!$A$1:$C$1000,3,FALSE)*(M28+O28)/2)&gt;3.75,3.75,VLOOKUP(Q28,MogulsDD!$A$1:$C$1000,3,FALSE)*(M28+O28)/2)+IF((VLOOKUP(R28,MogulsDD!$A$1:$C$1000,3,FALSE)*(N28+P28)/2)&gt;3.75,3.75,VLOOKUP(R28,MogulsDD!$A$1:$C$1000,3,FALSE)*(N28+P28)/2)+IF((18-12*S28/$J$5)&gt;7.5,7.5,IF((18-12*S28/$J$5)&lt;0,0,(18-12*S28/$J$5)))</f>
        <v>24.294999999999998</v>
      </c>
      <c r="U28" s="80"/>
      <c r="V28" s="80"/>
      <c r="W28" s="80"/>
      <c r="X28" s="80"/>
      <c r="Y28" s="81"/>
      <c r="Z28" s="80"/>
      <c r="AA28" s="80"/>
      <c r="AB28" s="80"/>
      <c r="AC28" s="80"/>
      <c r="AD28" s="81"/>
      <c r="AE28" s="80"/>
      <c r="AF28" s="80"/>
      <c r="AG28" s="80"/>
      <c r="AH28" s="80"/>
      <c r="AI28" s="81"/>
      <c r="AJ28" s="86"/>
      <c r="AK28" s="81"/>
      <c r="AL28" s="79"/>
      <c r="AM28" s="79"/>
    </row>
    <row r="29" spans="1:39">
      <c r="A29" s="19">
        <f t="shared" si="1"/>
        <v>5</v>
      </c>
      <c r="B29" s="34">
        <v>30</v>
      </c>
      <c r="C29" s="22"/>
      <c r="D29" s="22" t="s">
        <v>250</v>
      </c>
      <c r="E29" s="22" t="s">
        <v>251</v>
      </c>
      <c r="F29" s="22"/>
      <c r="G29" s="22"/>
      <c r="H29" s="22"/>
      <c r="I29" s="23" t="s">
        <v>252</v>
      </c>
      <c r="J29" s="27">
        <v>4.0999999999999996</v>
      </c>
      <c r="K29" s="28">
        <v>4.4000000000000004</v>
      </c>
      <c r="L29" s="28">
        <v>4</v>
      </c>
      <c r="M29" s="94">
        <v>1.4</v>
      </c>
      <c r="N29" s="94">
        <v>1.6</v>
      </c>
      <c r="O29" s="91">
        <v>1.8</v>
      </c>
      <c r="P29" s="91">
        <v>1.9</v>
      </c>
      <c r="Q29" s="91" t="s">
        <v>119</v>
      </c>
      <c r="R29" s="91" t="s">
        <v>135</v>
      </c>
      <c r="S29" s="25">
        <v>18.64</v>
      </c>
      <c r="T29" s="26">
        <f>(J29+K29+L29)+IF((VLOOKUP(Q29,MogulsDD!$A$1:$C$1000,3,FALSE)*(M29+O29)/2)&gt;3.75,3.75,VLOOKUP(Q29,MogulsDD!$A$1:$C$1000,3,FALSE)*(M29+O29)/2)+IF((VLOOKUP(R29,MogulsDD!$A$1:$C$1000,3,FALSE)*(N29+P29)/2)&gt;3.75,3.75,VLOOKUP(R29,MogulsDD!$A$1:$C$1000,3,FALSE)*(N29+P29)/2)+IF((18-12*S29/$J$5)&gt;7.5,7.5,IF((18-12*S29/$J$5)&lt;0,0,(18-12*S29/$J$5)))</f>
        <v>23.0625</v>
      </c>
      <c r="U29" s="80"/>
      <c r="V29" s="80"/>
      <c r="W29" s="80"/>
      <c r="X29" s="80"/>
      <c r="Y29" s="81"/>
      <c r="Z29" s="80"/>
      <c r="AA29" s="80"/>
      <c r="AB29" s="80"/>
      <c r="AC29" s="80"/>
      <c r="AD29" s="81"/>
      <c r="AE29" s="80"/>
      <c r="AF29" s="80"/>
      <c r="AG29" s="80"/>
      <c r="AH29" s="80"/>
      <c r="AI29" s="81"/>
      <c r="AJ29" s="86"/>
      <c r="AK29" s="81"/>
      <c r="AL29" s="79"/>
      <c r="AM29" s="79"/>
    </row>
    <row r="30" spans="1:39">
      <c r="A30" s="19">
        <f t="shared" si="1"/>
        <v>6</v>
      </c>
      <c r="B30" s="34">
        <v>36</v>
      </c>
      <c r="C30" s="22"/>
      <c r="D30" s="22" t="s">
        <v>263</v>
      </c>
      <c r="E30" s="22" t="s">
        <v>264</v>
      </c>
      <c r="F30" s="22"/>
      <c r="G30" s="22"/>
      <c r="H30" s="22"/>
      <c r="I30" s="23" t="s">
        <v>252</v>
      </c>
      <c r="J30" s="27">
        <v>3.7</v>
      </c>
      <c r="K30" s="28">
        <v>3.9</v>
      </c>
      <c r="L30" s="28">
        <v>3.9</v>
      </c>
      <c r="M30" s="94">
        <v>1.6</v>
      </c>
      <c r="N30" s="94">
        <v>0.9</v>
      </c>
      <c r="O30" s="91">
        <v>1.6</v>
      </c>
      <c r="P30" s="91">
        <v>1.4</v>
      </c>
      <c r="Q30" s="91" t="s">
        <v>141</v>
      </c>
      <c r="R30" s="91" t="s">
        <v>135</v>
      </c>
      <c r="S30" s="25">
        <v>20.91</v>
      </c>
      <c r="T30" s="26">
        <f>(J30+K30+L30)+IF((VLOOKUP(Q30,MogulsDD!$A$1:$C$1000,3,FALSE)*(M30+O30)/2)&gt;3.75,3.75,VLOOKUP(Q30,MogulsDD!$A$1:$C$1000,3,FALSE)*(M30+O30)/2)+IF((VLOOKUP(R30,MogulsDD!$A$1:$C$1000,3,FALSE)*(N30+P30)/2)&gt;3.75,3.75,VLOOKUP(R30,MogulsDD!$A$1:$C$1000,3,FALSE)*(N30+P30)/2)+IF((18-12*S30/$J$5)&gt;7.5,7.5,IF((18-12*S30/$J$5)&lt;0,0,(18-12*S30/$J$5)))</f>
        <v>21.379153008962867</v>
      </c>
      <c r="U30" s="80"/>
      <c r="V30" s="80"/>
      <c r="W30" s="80"/>
      <c r="X30" s="80"/>
      <c r="Y30" s="81"/>
      <c r="Z30" s="80"/>
      <c r="AA30" s="80"/>
      <c r="AB30" s="80"/>
      <c r="AC30" s="80"/>
      <c r="AD30" s="81"/>
      <c r="AE30" s="80"/>
      <c r="AF30" s="80"/>
      <c r="AG30" s="80"/>
      <c r="AH30" s="80"/>
      <c r="AI30" s="81"/>
      <c r="AJ30" s="86"/>
      <c r="AK30" s="81"/>
      <c r="AL30" s="79"/>
      <c r="AM30" s="79"/>
    </row>
    <row r="31" spans="1:39">
      <c r="A31" s="19">
        <f t="shared" si="1"/>
        <v>7</v>
      </c>
      <c r="B31" s="34">
        <v>27</v>
      </c>
      <c r="C31" s="22"/>
      <c r="D31" s="22" t="s">
        <v>244</v>
      </c>
      <c r="E31" s="22" t="s">
        <v>242</v>
      </c>
      <c r="F31" s="22"/>
      <c r="G31" s="22"/>
      <c r="H31" s="22"/>
      <c r="I31" s="23" t="s">
        <v>245</v>
      </c>
      <c r="J31" s="27">
        <v>3.3</v>
      </c>
      <c r="K31" s="28">
        <v>3.8</v>
      </c>
      <c r="L31" s="28">
        <v>3.8</v>
      </c>
      <c r="M31" s="94">
        <v>1.5</v>
      </c>
      <c r="N31" s="94">
        <v>1.5</v>
      </c>
      <c r="O31" s="91">
        <v>2.2000000000000002</v>
      </c>
      <c r="P31" s="91">
        <v>1.8</v>
      </c>
      <c r="Q31" s="91" t="s">
        <v>141</v>
      </c>
      <c r="R31" s="91" t="s">
        <v>132</v>
      </c>
      <c r="S31" s="25">
        <v>20.39</v>
      </c>
      <c r="T31" s="26">
        <f>(J31+K31+L31)+IF((VLOOKUP(Q31,MogulsDD!$A$1:$C$1000,3,FALSE)*(M31+O31)/2)&gt;3.75,3.75,VLOOKUP(Q31,MogulsDD!$A$1:$C$1000,3,FALSE)*(M31+O31)/2)+IF((VLOOKUP(R31,MogulsDD!$A$1:$C$1000,3,FALSE)*(N31+P31)/2)&gt;3.75,3.75,VLOOKUP(R31,MogulsDD!$A$1:$C$1000,3,FALSE)*(N31+P31)/2)+IF((18-12*S31/$J$5)&gt;7.5,7.5,IF((18-12*S31/$J$5)&lt;0,0,(18-12*S31/$J$5)))</f>
        <v>21.349</v>
      </c>
      <c r="U31" s="80"/>
      <c r="V31" s="80"/>
      <c r="W31" s="80"/>
      <c r="X31" s="80"/>
      <c r="Y31" s="81"/>
      <c r="Z31" s="80"/>
      <c r="AA31" s="80"/>
      <c r="AB31" s="80"/>
      <c r="AC31" s="80"/>
      <c r="AD31" s="81"/>
      <c r="AE31" s="80"/>
      <c r="AF31" s="80"/>
      <c r="AG31" s="80"/>
      <c r="AH31" s="80"/>
      <c r="AI31" s="81"/>
      <c r="AJ31" s="86"/>
      <c r="AK31" s="81"/>
      <c r="AL31" s="79"/>
      <c r="AM31" s="79"/>
    </row>
    <row r="32" spans="1:39">
      <c r="A32" s="19">
        <f t="shared" si="1"/>
        <v>8</v>
      </c>
      <c r="B32" s="34">
        <v>39</v>
      </c>
      <c r="C32" s="22"/>
      <c r="D32" s="22" t="s">
        <v>269</v>
      </c>
      <c r="E32" s="22" t="s">
        <v>270</v>
      </c>
      <c r="F32" s="22"/>
      <c r="G32" s="22"/>
      <c r="H32" s="22"/>
      <c r="I32" s="23" t="s">
        <v>222</v>
      </c>
      <c r="J32" s="27">
        <v>3.5</v>
      </c>
      <c r="K32" s="28">
        <v>3.5</v>
      </c>
      <c r="L32" s="28">
        <v>3.6</v>
      </c>
      <c r="M32" s="94">
        <v>1.7</v>
      </c>
      <c r="N32" s="94">
        <v>1.5</v>
      </c>
      <c r="O32" s="91">
        <v>1.2</v>
      </c>
      <c r="P32" s="91">
        <v>1.8</v>
      </c>
      <c r="Q32" s="91" t="s">
        <v>106</v>
      </c>
      <c r="R32" s="91" t="s">
        <v>122</v>
      </c>
      <c r="S32" s="25">
        <v>17.98</v>
      </c>
      <c r="T32" s="26">
        <f>(J32+K32+L32)+IF((VLOOKUP(Q32,MogulsDD!$A$1:$C$1000,3,FALSE)*(M32+O32)/2)&gt;3.75,3.75,VLOOKUP(Q32,MogulsDD!$A$1:$C$1000,3,FALSE)*(M32+O32)/2)+IF((VLOOKUP(R32,MogulsDD!$A$1:$C$1000,3,FALSE)*(N32+P32)/2)&gt;3.75,3.75,VLOOKUP(R32,MogulsDD!$A$1:$C$1000,3,FALSE)*(N32+P32)/2)+IF((18-12*S32/$J$5)&gt;7.5,7.5,IF((18-12*S32/$J$5)&lt;0,0,(18-12*S32/$J$5)))</f>
        <v>20.645499999999998</v>
      </c>
      <c r="U32" s="80"/>
      <c r="V32" s="80"/>
      <c r="W32" s="80"/>
      <c r="X32" s="80"/>
      <c r="Y32" s="81"/>
      <c r="Z32" s="80"/>
      <c r="AA32" s="80"/>
      <c r="AB32" s="80"/>
      <c r="AC32" s="80"/>
      <c r="AD32" s="81"/>
      <c r="AE32" s="80"/>
      <c r="AF32" s="80"/>
      <c r="AG32" s="80"/>
      <c r="AH32" s="80"/>
      <c r="AI32" s="81"/>
      <c r="AJ32" s="86"/>
      <c r="AK32" s="81"/>
      <c r="AL32" s="79"/>
      <c r="AM32" s="79"/>
    </row>
    <row r="33" spans="1:39">
      <c r="A33" s="19">
        <f t="shared" si="1"/>
        <v>9</v>
      </c>
      <c r="B33" s="34">
        <v>29</v>
      </c>
      <c r="C33" s="22"/>
      <c r="D33" s="22" t="s">
        <v>248</v>
      </c>
      <c r="E33" s="22" t="s">
        <v>249</v>
      </c>
      <c r="F33" s="22"/>
      <c r="G33" s="22"/>
      <c r="H33" s="22"/>
      <c r="I33" s="23" t="s">
        <v>228</v>
      </c>
      <c r="J33" s="27">
        <v>3.5</v>
      </c>
      <c r="K33" s="28">
        <v>4</v>
      </c>
      <c r="L33" s="28">
        <v>3.5</v>
      </c>
      <c r="M33" s="94">
        <v>1.5</v>
      </c>
      <c r="N33" s="94">
        <v>1.2</v>
      </c>
      <c r="O33" s="91">
        <v>1.7</v>
      </c>
      <c r="P33" s="91">
        <v>1</v>
      </c>
      <c r="Q33" s="91" t="s">
        <v>132</v>
      </c>
      <c r="R33" s="91" t="s">
        <v>141</v>
      </c>
      <c r="S33" s="25">
        <v>21.23</v>
      </c>
      <c r="T33" s="26">
        <f>(J33+K33+L33)+IF((VLOOKUP(Q33,MogulsDD!$A$1:$C$1000,3,FALSE)*(M33+O33)/2)&gt;3.75,3.75,VLOOKUP(Q33,MogulsDD!$A$1:$C$1000,3,FALSE)*(M33+O33)/2)+IF((VLOOKUP(R33,MogulsDD!$A$1:$C$1000,3,FALSE)*(N33+P33)/2)&gt;3.75,3.75,VLOOKUP(R33,MogulsDD!$A$1:$C$1000,3,FALSE)*(N33+P33)/2)+IF((18-12*S33/$J$5)&gt;7.5,7.5,IF((18-12*S33/$J$5)&lt;0,0,(18-12*S33/$J$5)))</f>
        <v>20.25776056338028</v>
      </c>
      <c r="U33" s="80"/>
      <c r="V33" s="80"/>
      <c r="W33" s="80"/>
      <c r="X33" s="80"/>
      <c r="Y33" s="81"/>
      <c r="Z33" s="80"/>
      <c r="AA33" s="80"/>
      <c r="AB33" s="80"/>
      <c r="AC33" s="80"/>
      <c r="AD33" s="81"/>
      <c r="AE33" s="80"/>
      <c r="AF33" s="80"/>
      <c r="AG33" s="80"/>
      <c r="AH33" s="80"/>
      <c r="AI33" s="81"/>
      <c r="AJ33" s="86"/>
      <c r="AK33" s="81"/>
      <c r="AL33" s="79"/>
      <c r="AM33" s="79"/>
    </row>
    <row r="34" spans="1:39">
      <c r="A34" s="19">
        <f t="shared" si="1"/>
        <v>10</v>
      </c>
      <c r="B34" s="34">
        <v>38</v>
      </c>
      <c r="C34" s="22"/>
      <c r="D34" s="22" t="s">
        <v>267</v>
      </c>
      <c r="E34" s="22" t="s">
        <v>268</v>
      </c>
      <c r="F34" s="22"/>
      <c r="G34" s="22"/>
      <c r="H34" s="22"/>
      <c r="I34" s="23" t="s">
        <v>228</v>
      </c>
      <c r="J34" s="27">
        <v>3</v>
      </c>
      <c r="K34" s="28">
        <v>3.4</v>
      </c>
      <c r="L34" s="28">
        <v>3.3</v>
      </c>
      <c r="M34" s="94">
        <v>1.6</v>
      </c>
      <c r="N34" s="94">
        <v>1.3</v>
      </c>
      <c r="O34" s="91">
        <v>1.7</v>
      </c>
      <c r="P34" s="91">
        <v>1.4</v>
      </c>
      <c r="Q34" s="91" t="s">
        <v>141</v>
      </c>
      <c r="R34" s="91" t="s">
        <v>122</v>
      </c>
      <c r="S34" s="25">
        <v>21.46</v>
      </c>
      <c r="T34" s="26">
        <f>(J34+K34+L34)+IF((VLOOKUP(Q34,MogulsDD!$A$1:$C$1000,3,FALSE)*(M34+O34)/2)&gt;3.75,3.75,VLOOKUP(Q34,MogulsDD!$A$1:$C$1000,3,FALSE)*(M34+O34)/2)+IF((VLOOKUP(R34,MogulsDD!$A$1:$C$1000,3,FALSE)*(N34+P34)/2)&gt;3.75,3.75,VLOOKUP(R34,MogulsDD!$A$1:$C$1000,3,FALSE)*(N34+P34)/2)+IF((18-12*S34/$J$5)&gt;7.5,7.5,IF((18-12*S34/$J$5)&lt;0,0,(18-12*S34/$J$5)))</f>
        <v>19.278462868117799</v>
      </c>
      <c r="U34" s="80"/>
      <c r="V34" s="80"/>
      <c r="W34" s="80"/>
      <c r="X34" s="80"/>
      <c r="Y34" s="81"/>
      <c r="Z34" s="80"/>
      <c r="AA34" s="80"/>
      <c r="AB34" s="80"/>
      <c r="AC34" s="80"/>
      <c r="AD34" s="81"/>
      <c r="AE34" s="80"/>
      <c r="AF34" s="80"/>
      <c r="AG34" s="80"/>
      <c r="AH34" s="80"/>
      <c r="AI34" s="81"/>
      <c r="AJ34" s="86"/>
      <c r="AK34" s="81"/>
      <c r="AL34" s="79"/>
      <c r="AM34" s="79"/>
    </row>
    <row r="35" spans="1:39">
      <c r="A35" s="19">
        <f t="shared" si="1"/>
        <v>11</v>
      </c>
      <c r="B35" s="34">
        <v>33</v>
      </c>
      <c r="C35" s="22"/>
      <c r="D35" s="22" t="s">
        <v>256</v>
      </c>
      <c r="E35" s="22" t="s">
        <v>257</v>
      </c>
      <c r="F35" s="22"/>
      <c r="G35" s="22"/>
      <c r="H35" s="22"/>
      <c r="I35" s="23" t="s">
        <v>245</v>
      </c>
      <c r="J35" s="27">
        <v>3.4</v>
      </c>
      <c r="K35" s="28">
        <v>2.5</v>
      </c>
      <c r="L35" s="28">
        <v>3.1</v>
      </c>
      <c r="M35" s="94">
        <v>2.2999999999999998</v>
      </c>
      <c r="N35" s="94">
        <v>1.5</v>
      </c>
      <c r="O35" s="91">
        <v>2</v>
      </c>
      <c r="P35" s="91">
        <v>1.3</v>
      </c>
      <c r="Q35" s="91" t="s">
        <v>132</v>
      </c>
      <c r="R35" s="91" t="s">
        <v>134</v>
      </c>
      <c r="S35" s="25">
        <v>19.95</v>
      </c>
      <c r="T35" s="26">
        <f>(J35+K35+L35)+IF((VLOOKUP(Q35,MogulsDD!$A$1:$C$1000,3,FALSE)*(M35+O35)/2)&gt;3.75,3.75,VLOOKUP(Q35,MogulsDD!$A$1:$C$1000,3,FALSE)*(M35+O35)/2)+IF((VLOOKUP(R35,MogulsDD!$A$1:$C$1000,3,FALSE)*(N35+P35)/2)&gt;3.75,3.75,VLOOKUP(R35,MogulsDD!$A$1:$C$1000,3,FALSE)*(N35+P35)/2)+IF((18-12*S35/$J$5)&gt;7.5,7.5,IF((18-12*S35/$J$5)&lt;0,0,(18-12*S35/$J$5)))</f>
        <v>18.609500000000001</v>
      </c>
      <c r="U35" s="80"/>
      <c r="V35" s="80"/>
      <c r="W35" s="80"/>
      <c r="X35" s="80"/>
      <c r="Y35" s="81"/>
      <c r="Z35" s="80"/>
      <c r="AA35" s="80"/>
      <c r="AB35" s="80"/>
      <c r="AC35" s="80"/>
      <c r="AD35" s="81"/>
      <c r="AE35" s="80"/>
      <c r="AF35" s="80"/>
      <c r="AG35" s="80"/>
      <c r="AH35" s="80"/>
      <c r="AI35" s="81"/>
      <c r="AJ35" s="86"/>
      <c r="AK35" s="81"/>
      <c r="AL35" s="79"/>
      <c r="AM35" s="79"/>
    </row>
    <row r="36" spans="1:39" ht="13.5" thickBot="1">
      <c r="A36" s="19">
        <f t="shared" si="1"/>
        <v>12</v>
      </c>
      <c r="B36" s="13">
        <v>37</v>
      </c>
      <c r="C36" s="14"/>
      <c r="D36" s="14" t="s">
        <v>265</v>
      </c>
      <c r="E36" s="14" t="s">
        <v>266</v>
      </c>
      <c r="F36" s="14"/>
      <c r="G36" s="14"/>
      <c r="H36" s="14"/>
      <c r="I36" s="18" t="s">
        <v>228</v>
      </c>
      <c r="J36" s="29">
        <v>3.6</v>
      </c>
      <c r="K36" s="30">
        <v>3.8</v>
      </c>
      <c r="L36" s="30">
        <v>3.5</v>
      </c>
      <c r="M36" s="95">
        <v>1.2</v>
      </c>
      <c r="N36" s="95">
        <v>0.6</v>
      </c>
      <c r="O36" s="92">
        <v>1.4</v>
      </c>
      <c r="P36" s="92">
        <v>0.6</v>
      </c>
      <c r="Q36" s="91" t="s">
        <v>132</v>
      </c>
      <c r="R36" s="91" t="s">
        <v>134</v>
      </c>
      <c r="S36" s="25">
        <v>22.92</v>
      </c>
      <c r="T36" s="26">
        <f>(J36+K36+L36)+IF((VLOOKUP(Q36,MogulsDD!$A$1:$C$1000,3,FALSE)*(M36+O36)/2)&gt;3.75,3.75,VLOOKUP(Q36,MogulsDD!$A$1:$C$1000,3,FALSE)*(M36+O36)/2)+IF((VLOOKUP(R36,MogulsDD!$A$1:$C$1000,3,FALSE)*(N36+P36)/2)&gt;3.75,3.75,VLOOKUP(R36,MogulsDD!$A$1:$C$1000,3,FALSE)*(N36+P36)/2)+IF((18-12*S36/$J$5)&gt;7.5,7.5,IF((18-12*S36/$J$5)&lt;0,0,(18-12*S36/$J$5)))</f>
        <v>18.296203585147246</v>
      </c>
      <c r="U36" s="80"/>
      <c r="V36" s="80"/>
      <c r="W36" s="80"/>
      <c r="X36" s="80"/>
      <c r="Y36" s="81"/>
      <c r="Z36" s="80"/>
      <c r="AA36" s="80"/>
      <c r="AB36" s="80"/>
      <c r="AC36" s="80"/>
      <c r="AD36" s="81"/>
      <c r="AE36" s="80"/>
      <c r="AF36" s="80"/>
      <c r="AG36" s="80"/>
      <c r="AH36" s="80"/>
      <c r="AI36" s="81"/>
      <c r="AJ36" s="86"/>
      <c r="AK36" s="81"/>
      <c r="AL36" s="79"/>
      <c r="AM36" s="79"/>
    </row>
    <row r="37" spans="1:39">
      <c r="A37" s="19">
        <f t="shared" si="1"/>
        <v>13</v>
      </c>
      <c r="B37" s="15">
        <v>44</v>
      </c>
      <c r="C37" s="16"/>
      <c r="D37" s="16" t="s">
        <v>284</v>
      </c>
      <c r="E37" s="16" t="s">
        <v>285</v>
      </c>
      <c r="F37" s="16"/>
      <c r="G37" s="16"/>
      <c r="H37" s="16"/>
      <c r="I37" s="17"/>
      <c r="J37" s="133">
        <v>3</v>
      </c>
      <c r="K37" s="25">
        <v>2.5</v>
      </c>
      <c r="L37" s="25">
        <v>3.1</v>
      </c>
      <c r="M37" s="93">
        <v>0.7</v>
      </c>
      <c r="N37" s="93">
        <v>1</v>
      </c>
      <c r="O37" s="91">
        <v>1.3</v>
      </c>
      <c r="P37" s="91">
        <v>0.9</v>
      </c>
      <c r="Q37" s="91" t="s">
        <v>122</v>
      </c>
      <c r="R37" s="91" t="s">
        <v>132</v>
      </c>
      <c r="S37" s="25">
        <v>19.47</v>
      </c>
      <c r="T37" s="26">
        <f>(J37+K37+L37)+IF((VLOOKUP(Q37,MogulsDD!$A$1:$C$1000,3,FALSE)*(M37+O37)/2)&gt;3.75,3.75,VLOOKUP(Q37,MogulsDD!$A$1:$C$1000,3,FALSE)*(M37+O37)/2)+IF((VLOOKUP(R37,MogulsDD!$A$1:$C$1000,3,FALSE)*(N37+P37)/2)&gt;3.75,3.75,VLOOKUP(R37,MogulsDD!$A$1:$C$1000,3,FALSE)*(N37+P37)/2)+IF((18-12*S37/$J$5)&gt;7.5,7.5,IF((18-12*S37/$J$5)&lt;0,0,(18-12*S37/$J$5)))</f>
        <v>17.299499999999998</v>
      </c>
      <c r="U37" s="80"/>
      <c r="V37" s="80"/>
      <c r="W37" s="80"/>
      <c r="X37" s="80"/>
      <c r="Y37" s="81"/>
      <c r="Z37" s="80"/>
      <c r="AA37" s="80"/>
      <c r="AB37" s="80"/>
      <c r="AC37" s="80"/>
      <c r="AD37" s="81"/>
      <c r="AE37" s="80"/>
      <c r="AF37" s="80"/>
      <c r="AG37" s="80"/>
      <c r="AH37" s="80"/>
      <c r="AI37" s="81"/>
      <c r="AJ37" s="86"/>
      <c r="AK37" s="81"/>
      <c r="AL37" s="79"/>
      <c r="AM37" s="79"/>
    </row>
    <row r="38" spans="1:39">
      <c r="A38" s="19">
        <f t="shared" si="1"/>
        <v>14</v>
      </c>
      <c r="B38" s="34">
        <v>35</v>
      </c>
      <c r="C38" s="22"/>
      <c r="D38" s="22" t="s">
        <v>261</v>
      </c>
      <c r="E38" s="22" t="s">
        <v>262</v>
      </c>
      <c r="F38" s="22"/>
      <c r="G38" s="22"/>
      <c r="H38" s="22"/>
      <c r="I38" s="23" t="s">
        <v>245</v>
      </c>
      <c r="J38" s="36">
        <v>2.5</v>
      </c>
      <c r="K38" s="28">
        <v>3.1</v>
      </c>
      <c r="L38" s="28">
        <v>2.2999999999999998</v>
      </c>
      <c r="M38" s="94">
        <v>1.3</v>
      </c>
      <c r="N38" s="94">
        <v>1</v>
      </c>
      <c r="O38" s="91">
        <v>1.7</v>
      </c>
      <c r="P38" s="91">
        <v>1.2</v>
      </c>
      <c r="Q38" s="91" t="s">
        <v>132</v>
      </c>
      <c r="R38" s="91" t="s">
        <v>134</v>
      </c>
      <c r="S38" s="25">
        <v>18.27</v>
      </c>
      <c r="T38" s="26">
        <f>(J38+K38+L38)+IF((VLOOKUP(Q38,MogulsDD!$A$1:$C$1000,3,FALSE)*(M38+O38)/2)&gt;3.75,3.75,VLOOKUP(Q38,MogulsDD!$A$1:$C$1000,3,FALSE)*(M38+O38)/2)+IF((VLOOKUP(R38,MogulsDD!$A$1:$C$1000,3,FALSE)*(N38+P38)/2)&gt;3.75,3.75,VLOOKUP(R38,MogulsDD!$A$1:$C$1000,3,FALSE)*(N38+P38)/2)+IF((18-12*S38/$J$5)&gt;7.5,7.5,IF((18-12*S38/$J$5)&lt;0,0,(18-12*S38/$J$5)))</f>
        <v>16.942</v>
      </c>
      <c r="U38" s="80"/>
      <c r="V38" s="80"/>
      <c r="W38" s="80"/>
      <c r="X38" s="80"/>
      <c r="Y38" s="81"/>
      <c r="Z38" s="80"/>
      <c r="AA38" s="80"/>
      <c r="AB38" s="80"/>
      <c r="AC38" s="80"/>
      <c r="AD38" s="81"/>
      <c r="AE38" s="80"/>
      <c r="AF38" s="80"/>
      <c r="AG38" s="80"/>
      <c r="AH38" s="80"/>
      <c r="AI38" s="81"/>
      <c r="AJ38" s="86"/>
      <c r="AK38" s="81"/>
      <c r="AL38" s="79"/>
      <c r="AM38" s="79"/>
    </row>
    <row r="39" spans="1:39">
      <c r="A39" s="19">
        <f t="shared" si="1"/>
        <v>15</v>
      </c>
      <c r="B39" s="34">
        <v>26</v>
      </c>
      <c r="C39" s="22"/>
      <c r="D39" s="22" t="s">
        <v>241</v>
      </c>
      <c r="E39" s="22" t="s">
        <v>242</v>
      </c>
      <c r="F39" s="22"/>
      <c r="G39" s="22"/>
      <c r="H39" s="22"/>
      <c r="I39" s="23" t="s">
        <v>243</v>
      </c>
      <c r="J39" s="36">
        <v>2.2000000000000002</v>
      </c>
      <c r="K39" s="28">
        <v>2.7</v>
      </c>
      <c r="L39" s="28">
        <v>2.5</v>
      </c>
      <c r="M39" s="94">
        <v>1.4</v>
      </c>
      <c r="N39" s="94">
        <v>1.3</v>
      </c>
      <c r="O39" s="91">
        <v>1.7</v>
      </c>
      <c r="P39" s="91">
        <v>1.6</v>
      </c>
      <c r="Q39" s="91" t="s">
        <v>132</v>
      </c>
      <c r="R39" s="91" t="s">
        <v>122</v>
      </c>
      <c r="S39" s="25">
        <v>20.41</v>
      </c>
      <c r="T39" s="26">
        <f>(J39+K39+L39)+IF((VLOOKUP(Q39,MogulsDD!$A$1:$C$1000,3,FALSE)*(M39+O39)/2)&gt;3.75,3.75,VLOOKUP(Q39,MogulsDD!$A$1:$C$1000,3,FALSE)*(M39+O39)/2)+IF((VLOOKUP(R39,MogulsDD!$A$1:$C$1000,3,FALSE)*(N39+P39)/2)&gt;3.75,3.75,VLOOKUP(R39,MogulsDD!$A$1:$C$1000,3,FALSE)*(N39+P39)/2)+IF((18-12*S39/$J$5)&gt;7.5,7.5,IF((18-12*S39/$J$5)&lt;0,0,(18-12*S39/$J$5)))</f>
        <v>16.744500000000002</v>
      </c>
      <c r="U39" s="80"/>
      <c r="V39" s="80"/>
      <c r="W39" s="80"/>
      <c r="X39" s="80"/>
      <c r="Y39" s="81"/>
      <c r="Z39" s="80"/>
      <c r="AA39" s="80"/>
      <c r="AB39" s="80"/>
      <c r="AC39" s="80"/>
      <c r="AD39" s="81"/>
      <c r="AE39" s="80"/>
      <c r="AF39" s="80"/>
      <c r="AG39" s="80"/>
      <c r="AH39" s="80"/>
      <c r="AI39" s="81"/>
      <c r="AJ39" s="86"/>
      <c r="AK39" s="81"/>
      <c r="AL39" s="79"/>
      <c r="AM39" s="79"/>
    </row>
    <row r="40" spans="1:39">
      <c r="A40" s="19">
        <f t="shared" si="1"/>
        <v>16</v>
      </c>
      <c r="B40" s="34">
        <v>40</v>
      </c>
      <c r="C40" s="22"/>
      <c r="D40" s="22" t="s">
        <v>255</v>
      </c>
      <c r="E40" s="22" t="s">
        <v>242</v>
      </c>
      <c r="F40" s="22"/>
      <c r="G40" s="22"/>
      <c r="H40" s="22"/>
      <c r="I40" s="23" t="s">
        <v>271</v>
      </c>
      <c r="J40" s="36">
        <v>2.2000000000000002</v>
      </c>
      <c r="K40" s="28">
        <v>2.5</v>
      </c>
      <c r="L40" s="28">
        <v>2.2000000000000002</v>
      </c>
      <c r="M40" s="94">
        <v>1.7</v>
      </c>
      <c r="N40" s="94">
        <v>0.8</v>
      </c>
      <c r="O40" s="91">
        <v>1.4</v>
      </c>
      <c r="P40" s="91">
        <v>0.8</v>
      </c>
      <c r="Q40" s="91" t="s">
        <v>132</v>
      </c>
      <c r="R40" s="91" t="s">
        <v>134</v>
      </c>
      <c r="S40" s="25">
        <v>23.14</v>
      </c>
      <c r="T40" s="26">
        <f>(J40+K40+L40)+IF((VLOOKUP(Q40,MogulsDD!$A$1:$C$1000,3,FALSE)*(M40+O40)/2)&gt;3.75,3.75,VLOOKUP(Q40,MogulsDD!$A$1:$C$1000,3,FALSE)*(M40+O40)/2)+IF((VLOOKUP(R40,MogulsDD!$A$1:$C$1000,3,FALSE)*(N40+P40)/2)&gt;3.75,3.75,VLOOKUP(R40,MogulsDD!$A$1:$C$1000,3,FALSE)*(N40+P40)/2)+IF((18-12*S40/$J$5)&gt;7.5,7.5,IF((18-12*S40/$J$5)&lt;0,0,(18-12*S40/$J$5)))</f>
        <v>14.450027528809219</v>
      </c>
      <c r="U40" s="80"/>
      <c r="V40" s="80"/>
      <c r="W40" s="80"/>
      <c r="X40" s="80"/>
      <c r="Y40" s="81"/>
      <c r="Z40" s="80"/>
      <c r="AA40" s="80"/>
      <c r="AB40" s="80"/>
      <c r="AC40" s="80"/>
      <c r="AD40" s="81"/>
      <c r="AE40" s="80"/>
      <c r="AF40" s="80"/>
      <c r="AG40" s="80"/>
      <c r="AH40" s="80"/>
      <c r="AI40" s="81"/>
      <c r="AJ40" s="86"/>
      <c r="AK40" s="81"/>
      <c r="AL40" s="79"/>
      <c r="AM40" s="79"/>
    </row>
    <row r="41" spans="1:39">
      <c r="A41" s="19">
        <f t="shared" si="1"/>
        <v>17</v>
      </c>
      <c r="B41" s="34">
        <v>42</v>
      </c>
      <c r="C41" s="22"/>
      <c r="D41" s="22" t="s">
        <v>265</v>
      </c>
      <c r="E41" s="22" t="s">
        <v>273</v>
      </c>
      <c r="F41" s="22"/>
      <c r="G41" s="22"/>
      <c r="H41" s="22"/>
      <c r="I41" s="23" t="s">
        <v>274</v>
      </c>
      <c r="J41" s="36">
        <v>2.9</v>
      </c>
      <c r="K41" s="28">
        <v>2.4</v>
      </c>
      <c r="L41" s="28">
        <v>2.7</v>
      </c>
      <c r="M41" s="94">
        <v>1.1000000000000001</v>
      </c>
      <c r="N41" s="94">
        <v>0.2</v>
      </c>
      <c r="O41" s="91">
        <v>1.2</v>
      </c>
      <c r="P41" s="91">
        <v>0.2</v>
      </c>
      <c r="Q41" s="91" t="s">
        <v>132</v>
      </c>
      <c r="R41" s="91" t="s">
        <v>134</v>
      </c>
      <c r="S41" s="25">
        <v>24.3</v>
      </c>
      <c r="T41" s="26">
        <f>(J41+K41+L41)+IF((VLOOKUP(Q41,MogulsDD!$A$1:$C$1000,3,FALSE)*(M41+O41)/2)&gt;3.75,3.75,VLOOKUP(Q41,MogulsDD!$A$1:$C$1000,3,FALSE)*(M41+O41)/2)+IF((VLOOKUP(R41,MogulsDD!$A$1:$C$1000,3,FALSE)*(N41+P41)/2)&gt;3.75,3.75,VLOOKUP(R41,MogulsDD!$A$1:$C$1000,3,FALSE)*(N41+P41)/2)+IF((18-12*S41/$J$5)&gt;7.5,7.5,IF((18-12*S41/$J$5)&lt;0,0,(18-12*S41/$J$5)))</f>
        <v>14.369917413572342</v>
      </c>
      <c r="U41" s="80"/>
      <c r="V41" s="80"/>
      <c r="W41" s="80"/>
      <c r="X41" s="80"/>
      <c r="Y41" s="81"/>
      <c r="Z41" s="80"/>
      <c r="AA41" s="80"/>
      <c r="AB41" s="80"/>
      <c r="AC41" s="80"/>
      <c r="AD41" s="81"/>
      <c r="AE41" s="80"/>
      <c r="AF41" s="80"/>
      <c r="AG41" s="80"/>
      <c r="AH41" s="80"/>
      <c r="AI41" s="81"/>
      <c r="AJ41" s="86"/>
      <c r="AK41" s="81"/>
      <c r="AL41" s="79"/>
      <c r="AM41" s="79"/>
    </row>
    <row r="42" spans="1:39">
      <c r="A42" s="19">
        <f t="shared" si="1"/>
        <v>18</v>
      </c>
      <c r="B42" s="34">
        <v>21</v>
      </c>
      <c r="C42" s="22"/>
      <c r="D42" s="22" t="s">
        <v>231</v>
      </c>
      <c r="E42" s="22" t="s">
        <v>232</v>
      </c>
      <c r="F42" s="22"/>
      <c r="G42" s="22"/>
      <c r="H42" s="22"/>
      <c r="I42" s="23" t="s">
        <v>225</v>
      </c>
      <c r="J42" s="36">
        <v>2.4</v>
      </c>
      <c r="K42" s="28">
        <v>2</v>
      </c>
      <c r="L42" s="28">
        <v>2.4</v>
      </c>
      <c r="M42" s="94">
        <v>0.3</v>
      </c>
      <c r="N42" s="94">
        <v>0.3</v>
      </c>
      <c r="O42" s="91">
        <v>0.3</v>
      </c>
      <c r="P42" s="91">
        <v>0.4</v>
      </c>
      <c r="Q42" s="91" t="s">
        <v>133</v>
      </c>
      <c r="R42" s="91" t="s">
        <v>132</v>
      </c>
      <c r="S42" s="25">
        <v>23.16</v>
      </c>
      <c r="T42" s="26">
        <f>(J42+K42+L42)+IF((VLOOKUP(Q42,MogulsDD!$A$1:$C$1000,3,FALSE)*(M42+O42)/2)&gt;3.75,3.75,VLOOKUP(Q42,MogulsDD!$A$1:$C$1000,3,FALSE)*(M42+O42)/2)+IF((VLOOKUP(R42,MogulsDD!$A$1:$C$1000,3,FALSE)*(N42+P42)/2)&gt;3.75,3.75,VLOOKUP(R42,MogulsDD!$A$1:$C$1000,3,FALSE)*(N42+P42)/2)+IF((18-12*S42/$J$5)&gt;7.5,7.5,IF((18-12*S42/$J$5)&lt;0,0,(18-12*S42/$J$5)))</f>
        <v>13.301784250960308</v>
      </c>
      <c r="U42" s="80"/>
      <c r="V42" s="80"/>
      <c r="W42" s="80"/>
      <c r="X42" s="80"/>
      <c r="Y42" s="81"/>
      <c r="Z42" s="80"/>
      <c r="AA42" s="80"/>
      <c r="AB42" s="80"/>
      <c r="AC42" s="80"/>
      <c r="AD42" s="81"/>
      <c r="AE42" s="80"/>
      <c r="AF42" s="80"/>
      <c r="AG42" s="80"/>
      <c r="AH42" s="80"/>
      <c r="AI42" s="81"/>
      <c r="AJ42" s="86"/>
      <c r="AK42" s="81"/>
      <c r="AL42" s="79"/>
      <c r="AM42" s="79"/>
    </row>
    <row r="43" spans="1:39">
      <c r="A43" s="19">
        <f t="shared" si="1"/>
        <v>19</v>
      </c>
      <c r="B43" s="34">
        <v>31</v>
      </c>
      <c r="C43" s="22"/>
      <c r="D43" s="22" t="s">
        <v>253</v>
      </c>
      <c r="E43" s="22" t="s">
        <v>254</v>
      </c>
      <c r="F43" s="22"/>
      <c r="G43" s="22"/>
      <c r="H43" s="22"/>
      <c r="I43" s="23" t="s">
        <v>219</v>
      </c>
      <c r="J43" s="36">
        <v>2.1</v>
      </c>
      <c r="K43" s="28">
        <v>1.5</v>
      </c>
      <c r="L43" s="28">
        <v>2.2000000000000002</v>
      </c>
      <c r="M43" s="94">
        <v>0.2</v>
      </c>
      <c r="N43" s="94">
        <v>0.2</v>
      </c>
      <c r="O43" s="91">
        <v>0.5</v>
      </c>
      <c r="P43" s="91">
        <v>0.2</v>
      </c>
      <c r="Q43" s="91" t="s">
        <v>133</v>
      </c>
      <c r="R43" s="91" t="s">
        <v>132</v>
      </c>
      <c r="S43" s="25">
        <v>21.48</v>
      </c>
      <c r="T43" s="26">
        <f>(J43+K43+L43)+IF((VLOOKUP(Q43,MogulsDD!$A$1:$C$1000,3,FALSE)*(M43+O43)/2)&gt;3.75,3.75,VLOOKUP(Q43,MogulsDD!$A$1:$C$1000,3,FALSE)*(M43+O43)/2)+IF((VLOOKUP(R43,MogulsDD!$A$1:$C$1000,3,FALSE)*(N43+P43)/2)&gt;3.75,3.75,VLOOKUP(R43,MogulsDD!$A$1:$C$1000,3,FALSE)*(N43+P43)/2)+IF((18-12*S43/$J$5)&gt;7.5,7.5,IF((18-12*S43/$J$5)&lt;0,0,(18-12*S43/$J$5)))</f>
        <v>13.095719590268885</v>
      </c>
      <c r="U43" s="80"/>
      <c r="V43" s="80"/>
      <c r="W43" s="80"/>
      <c r="X43" s="80"/>
      <c r="Y43" s="81"/>
      <c r="Z43" s="80"/>
      <c r="AA43" s="80"/>
      <c r="AB43" s="80"/>
      <c r="AC43" s="80"/>
      <c r="AD43" s="81"/>
      <c r="AE43" s="80"/>
      <c r="AF43" s="80"/>
      <c r="AG43" s="80"/>
      <c r="AH43" s="80"/>
      <c r="AI43" s="81"/>
      <c r="AJ43" s="86"/>
      <c r="AK43" s="81"/>
      <c r="AL43" s="79"/>
      <c r="AM43" s="79"/>
    </row>
    <row r="44" spans="1:39">
      <c r="A44" s="19">
        <f t="shared" si="1"/>
        <v>20</v>
      </c>
      <c r="B44" s="34">
        <v>23</v>
      </c>
      <c r="C44" s="22"/>
      <c r="D44" s="22" t="s">
        <v>233</v>
      </c>
      <c r="E44" s="22" t="s">
        <v>234</v>
      </c>
      <c r="F44" s="22"/>
      <c r="G44" s="22"/>
      <c r="H44" s="22"/>
      <c r="I44" s="23" t="s">
        <v>235</v>
      </c>
      <c r="J44" s="36">
        <v>1.5</v>
      </c>
      <c r="K44" s="28">
        <v>1.5</v>
      </c>
      <c r="L44" s="28">
        <v>1.8</v>
      </c>
      <c r="M44" s="94">
        <v>0.5</v>
      </c>
      <c r="N44" s="94">
        <v>0.4</v>
      </c>
      <c r="O44" s="91">
        <v>0.8</v>
      </c>
      <c r="P44" s="91">
        <v>0.1</v>
      </c>
      <c r="Q44" s="91" t="s">
        <v>133</v>
      </c>
      <c r="R44" s="91" t="s">
        <v>141</v>
      </c>
      <c r="S44" s="25">
        <v>23.8</v>
      </c>
      <c r="T44" s="26">
        <f>(J44+K44+L44)+IF((VLOOKUP(Q44,MogulsDD!$A$1:$C$1000,3,FALSE)*(M44+O44)/2)&gt;3.75,3.75,VLOOKUP(Q44,MogulsDD!$A$1:$C$1000,3,FALSE)*(M44+O44)/2)+IF((VLOOKUP(R44,MogulsDD!$A$1:$C$1000,3,FALSE)*(N44+P44)/2)&gt;3.75,3.75,VLOOKUP(R44,MogulsDD!$A$1:$C$1000,3,FALSE)*(N44+P44)/2)+IF((18-12*S44/$J$5)&gt;7.5,7.5,IF((18-12*S44/$J$5)&lt;0,0,(18-12*S44/$J$5)))</f>
        <v>11.197999359795134</v>
      </c>
      <c r="U44" s="80"/>
      <c r="V44" s="80"/>
      <c r="W44" s="80"/>
      <c r="X44" s="80"/>
      <c r="Y44" s="81"/>
      <c r="Z44" s="80"/>
      <c r="AA44" s="80"/>
      <c r="AB44" s="80"/>
      <c r="AC44" s="80"/>
      <c r="AD44" s="81"/>
      <c r="AE44" s="80"/>
      <c r="AF44" s="80"/>
      <c r="AG44" s="80"/>
      <c r="AH44" s="80"/>
      <c r="AI44" s="81"/>
      <c r="AJ44" s="86"/>
      <c r="AK44" s="81"/>
      <c r="AL44" s="79"/>
      <c r="AM44" s="79"/>
    </row>
    <row r="45" spans="1:39">
      <c r="A45" s="19">
        <f t="shared" si="1"/>
        <v>21</v>
      </c>
      <c r="B45" s="34">
        <v>32</v>
      </c>
      <c r="C45" s="22"/>
      <c r="D45" s="22" t="s">
        <v>255</v>
      </c>
      <c r="E45" s="22" t="s">
        <v>247</v>
      </c>
      <c r="F45" s="22"/>
      <c r="G45" s="22"/>
      <c r="H45" s="22"/>
      <c r="I45" s="23" t="s">
        <v>219</v>
      </c>
      <c r="J45" s="36">
        <v>0.1</v>
      </c>
      <c r="K45" s="28">
        <v>0.1</v>
      </c>
      <c r="L45" s="28">
        <v>0.1</v>
      </c>
      <c r="M45" s="94">
        <v>0.3</v>
      </c>
      <c r="N45" s="94">
        <v>0.9</v>
      </c>
      <c r="O45" s="91">
        <v>0.1</v>
      </c>
      <c r="P45" s="91">
        <v>1</v>
      </c>
      <c r="Q45" s="91" t="s">
        <v>132</v>
      </c>
      <c r="R45" s="91" t="s">
        <v>134</v>
      </c>
      <c r="S45" s="25">
        <v>36.21</v>
      </c>
      <c r="T45" s="26">
        <f>(J45+K45+L45)+IF((VLOOKUP(Q45,MogulsDD!$A$1:$C$1000,3,FALSE)*(M45+O45)/2)&gt;3.75,3.75,VLOOKUP(Q45,MogulsDD!$A$1:$C$1000,3,FALSE)*(M45+O45)/2)+IF((VLOOKUP(R45,MogulsDD!$A$1:$C$1000,3,FALSE)*(N45+P45)/2)&gt;3.75,3.75,VLOOKUP(R45,MogulsDD!$A$1:$C$1000,3,FALSE)*(N45+P45)/2)+IF((18-12*S45/$J$5)&gt;7.5,7.5,IF((18-12*S45/$J$5)&lt;0,0,(18-12*S45/$J$5)))</f>
        <v>0.96350000000000002</v>
      </c>
      <c r="U45" s="80"/>
      <c r="V45" s="80"/>
      <c r="W45" s="80"/>
      <c r="X45" s="80"/>
      <c r="Y45" s="81"/>
      <c r="Z45" s="80"/>
      <c r="AA45" s="80"/>
      <c r="AB45" s="80"/>
      <c r="AC45" s="80"/>
      <c r="AD45" s="81"/>
      <c r="AE45" s="80"/>
      <c r="AF45" s="80"/>
      <c r="AG45" s="80"/>
      <c r="AH45" s="80"/>
      <c r="AI45" s="81"/>
      <c r="AJ45" s="86"/>
      <c r="AK45" s="81"/>
      <c r="AL45" s="79"/>
      <c r="AM45" s="79"/>
    </row>
    <row r="46" spans="1:39">
      <c r="A46" s="19">
        <f t="shared" si="1"/>
        <v>22</v>
      </c>
      <c r="B46" s="34">
        <v>41</v>
      </c>
      <c r="C46" s="22"/>
      <c r="D46" s="22" t="s">
        <v>263</v>
      </c>
      <c r="E46" s="22" t="s">
        <v>272</v>
      </c>
      <c r="F46" s="22"/>
      <c r="G46" s="22"/>
      <c r="H46" s="22"/>
      <c r="I46" s="23" t="s">
        <v>275</v>
      </c>
      <c r="J46" s="36"/>
      <c r="K46" s="28"/>
      <c r="L46" s="28"/>
      <c r="M46" s="94"/>
      <c r="N46" s="94"/>
      <c r="O46" s="91"/>
      <c r="P46" s="91"/>
      <c r="Q46" s="91" t="s">
        <v>143</v>
      </c>
      <c r="R46" s="91" t="s">
        <v>143</v>
      </c>
      <c r="S46" s="25">
        <v>9999</v>
      </c>
      <c r="T46" s="26">
        <f>(J46+K46+L46)+IF((VLOOKUP(Q46,MogulsDD!$A$1:$C$1000,3,FALSE)*(M46+O46)/2)&gt;3.75,3.75,VLOOKUP(Q46,MogulsDD!$A$1:$C$1000,3,FALSE)*(M46+O46)/2)+IF((VLOOKUP(R46,MogulsDD!$A$1:$C$1000,3,FALSE)*(N46+P46)/2)&gt;3.75,3.75,VLOOKUP(R46,MogulsDD!$A$1:$C$1000,3,FALSE)*(N46+P46)/2)+IF((18-12*S46/$J$5)&gt;7.5,7.5,IF((18-12*S46/$J$5)&lt;0,0,(18-12*S46/$J$5)))</f>
        <v>0</v>
      </c>
      <c r="U46" s="80"/>
      <c r="V46" s="80"/>
      <c r="W46" s="80"/>
      <c r="X46" s="80"/>
      <c r="Y46" s="81"/>
      <c r="Z46" s="80"/>
      <c r="AA46" s="80"/>
      <c r="AB46" s="80"/>
      <c r="AC46" s="80"/>
      <c r="AD46" s="81"/>
      <c r="AE46" s="80"/>
      <c r="AF46" s="80"/>
      <c r="AG46" s="80"/>
      <c r="AH46" s="80"/>
      <c r="AI46" s="81"/>
      <c r="AJ46" s="86"/>
      <c r="AK46" s="81"/>
      <c r="AL46" s="79"/>
      <c r="AM46" s="79"/>
    </row>
    <row r="47" spans="1:39">
      <c r="A47" s="19">
        <f t="shared" si="1"/>
        <v>22</v>
      </c>
      <c r="B47" s="34">
        <v>45</v>
      </c>
      <c r="C47" s="22"/>
      <c r="D47" s="22" t="s">
        <v>283</v>
      </c>
      <c r="E47" s="22" t="s">
        <v>242</v>
      </c>
      <c r="F47" s="22"/>
      <c r="G47" s="22"/>
      <c r="H47" s="22"/>
      <c r="I47" s="23"/>
      <c r="J47" s="36"/>
      <c r="K47" s="28"/>
      <c r="L47" s="28"/>
      <c r="M47" s="94"/>
      <c r="N47" s="94"/>
      <c r="O47" s="91"/>
      <c r="P47" s="91"/>
      <c r="Q47" s="91" t="s">
        <v>143</v>
      </c>
      <c r="R47" s="91" t="s">
        <v>143</v>
      </c>
      <c r="S47" s="25">
        <v>9999</v>
      </c>
      <c r="T47" s="26">
        <f>(J47+K47+L47)+IF((VLOOKUP(Q47,MogulsDD!$A$1:$C$1000,3,FALSE)*(M47+O47)/2)&gt;3.75,3.75,VLOOKUP(Q47,MogulsDD!$A$1:$C$1000,3,FALSE)*(M47+O47)/2)+IF((VLOOKUP(R47,MogulsDD!$A$1:$C$1000,3,FALSE)*(N47+P47)/2)&gt;3.75,3.75,VLOOKUP(R47,MogulsDD!$A$1:$C$1000,3,FALSE)*(N47+P47)/2)+IF((18-12*S47/$J$5)&gt;7.5,7.5,IF((18-12*S47/$J$5)&lt;0,0,(18-12*S47/$J$5)))</f>
        <v>0</v>
      </c>
      <c r="U47" s="80"/>
      <c r="V47" s="80"/>
      <c r="W47" s="80"/>
      <c r="X47" s="80"/>
      <c r="Y47" s="81"/>
      <c r="Z47" s="80"/>
      <c r="AA47" s="80"/>
      <c r="AB47" s="80"/>
      <c r="AC47" s="80"/>
      <c r="AD47" s="81"/>
      <c r="AE47" s="80"/>
      <c r="AF47" s="80"/>
      <c r="AG47" s="80"/>
      <c r="AH47" s="80"/>
      <c r="AI47" s="81"/>
      <c r="AJ47" s="86"/>
      <c r="AK47" s="81"/>
      <c r="AL47" s="79"/>
      <c r="AM47" s="79"/>
    </row>
    <row r="48" spans="1:39">
      <c r="A48" s="19">
        <f t="shared" si="1"/>
        <v>22</v>
      </c>
      <c r="B48" s="34"/>
      <c r="C48" s="22"/>
      <c r="D48" s="22"/>
      <c r="E48" s="22"/>
      <c r="F48" s="22"/>
      <c r="G48" s="22"/>
      <c r="H48" s="22"/>
      <c r="I48" s="23"/>
      <c r="J48" s="36"/>
      <c r="K48" s="28"/>
      <c r="L48" s="28"/>
      <c r="M48" s="94"/>
      <c r="N48" s="94"/>
      <c r="O48" s="91"/>
      <c r="P48" s="91"/>
      <c r="Q48" s="91" t="s">
        <v>143</v>
      </c>
      <c r="R48" s="91" t="s">
        <v>143</v>
      </c>
      <c r="S48" s="25">
        <v>9999</v>
      </c>
      <c r="T48" s="26">
        <f>(J48+K48+L48)+IF((VLOOKUP(Q48,MogulsDD!$A$1:$C$1000,3,FALSE)*(M48+O48)/2)&gt;3.75,3.75,VLOOKUP(Q48,MogulsDD!$A$1:$C$1000,3,FALSE)*(M48+O48)/2)+IF((VLOOKUP(R48,MogulsDD!$A$1:$C$1000,3,FALSE)*(N48+P48)/2)&gt;3.75,3.75,VLOOKUP(R48,MogulsDD!$A$1:$C$1000,3,FALSE)*(N48+P48)/2)+IF((18-12*S48/$J$5)&gt;7.5,7.5,IF((18-12*S48/$J$5)&lt;0,0,(18-12*S48/$J$5)))</f>
        <v>0</v>
      </c>
      <c r="U48" s="80"/>
      <c r="V48" s="80"/>
      <c r="W48" s="80"/>
      <c r="X48" s="80"/>
      <c r="Y48" s="81"/>
      <c r="Z48" s="80"/>
      <c r="AA48" s="80"/>
      <c r="AB48" s="80"/>
      <c r="AC48" s="80"/>
      <c r="AD48" s="81"/>
      <c r="AE48" s="80"/>
      <c r="AF48" s="80"/>
      <c r="AG48" s="80"/>
      <c r="AH48" s="80"/>
      <c r="AI48" s="81"/>
      <c r="AJ48" s="86"/>
      <c r="AK48" s="81"/>
      <c r="AL48" s="79"/>
      <c r="AM48" s="79"/>
    </row>
    <row r="49" spans="1:39">
      <c r="A49" s="19">
        <f t="shared" si="1"/>
        <v>22</v>
      </c>
      <c r="B49" s="34"/>
      <c r="C49" s="22"/>
      <c r="D49" s="22"/>
      <c r="E49" s="22"/>
      <c r="F49" s="22"/>
      <c r="G49" s="22"/>
      <c r="H49" s="22"/>
      <c r="I49" s="23"/>
      <c r="J49" s="36"/>
      <c r="K49" s="28"/>
      <c r="L49" s="28"/>
      <c r="M49" s="94"/>
      <c r="N49" s="94"/>
      <c r="O49" s="91"/>
      <c r="P49" s="91"/>
      <c r="Q49" s="91" t="s">
        <v>143</v>
      </c>
      <c r="R49" s="91" t="s">
        <v>143</v>
      </c>
      <c r="S49" s="25">
        <v>9999</v>
      </c>
      <c r="T49" s="26">
        <f>(J49+K49+L49)+IF((VLOOKUP(Q49,MogulsDD!$A$1:$C$1000,3,FALSE)*(M49+O49)/2)&gt;3.75,3.75,VLOOKUP(Q49,MogulsDD!$A$1:$C$1000,3,FALSE)*(M49+O49)/2)+IF((VLOOKUP(R49,MogulsDD!$A$1:$C$1000,3,FALSE)*(N49+P49)/2)&gt;3.75,3.75,VLOOKUP(R49,MogulsDD!$A$1:$C$1000,3,FALSE)*(N49+P49)/2)+IF((18-12*S49/$J$5)&gt;7.5,7.5,IF((18-12*S49/$J$5)&lt;0,0,(18-12*S49/$J$5)))</f>
        <v>0</v>
      </c>
      <c r="U49" s="80"/>
      <c r="V49" s="80"/>
      <c r="W49" s="80"/>
      <c r="X49" s="80"/>
      <c r="Y49" s="81"/>
      <c r="Z49" s="80"/>
      <c r="AA49" s="80"/>
      <c r="AB49" s="80"/>
      <c r="AC49" s="80"/>
      <c r="AD49" s="81"/>
      <c r="AE49" s="80"/>
      <c r="AF49" s="80"/>
      <c r="AG49" s="80"/>
      <c r="AH49" s="80"/>
      <c r="AI49" s="81"/>
      <c r="AJ49" s="86"/>
      <c r="AK49" s="81"/>
      <c r="AL49" s="79"/>
      <c r="AM49" s="79"/>
    </row>
    <row r="50" spans="1:39">
      <c r="A50" s="19">
        <f t="shared" si="1"/>
        <v>22</v>
      </c>
      <c r="B50" s="34"/>
      <c r="C50" s="22"/>
      <c r="D50" s="22"/>
      <c r="E50" s="22"/>
      <c r="F50" s="22"/>
      <c r="G50" s="22"/>
      <c r="H50" s="22"/>
      <c r="I50" s="23"/>
      <c r="J50" s="36"/>
      <c r="K50" s="28"/>
      <c r="L50" s="28"/>
      <c r="M50" s="94"/>
      <c r="N50" s="94"/>
      <c r="O50" s="91"/>
      <c r="P50" s="91"/>
      <c r="Q50" s="91" t="s">
        <v>143</v>
      </c>
      <c r="R50" s="91" t="s">
        <v>143</v>
      </c>
      <c r="S50" s="25">
        <v>9999</v>
      </c>
      <c r="T50" s="26">
        <f>(J50+K50+L50)+IF((VLOOKUP(Q50,MogulsDD!$A$1:$C$1000,3,FALSE)*(M50+O50)/2)&gt;3.75,3.75,VLOOKUP(Q50,MogulsDD!$A$1:$C$1000,3,FALSE)*(M50+O50)/2)+IF((VLOOKUP(R50,MogulsDD!$A$1:$C$1000,3,FALSE)*(N50+P50)/2)&gt;3.75,3.75,VLOOKUP(R50,MogulsDD!$A$1:$C$1000,3,FALSE)*(N50+P50)/2)+IF((18-12*S50/$J$5)&gt;7.5,7.5,IF((18-12*S50/$J$5)&lt;0,0,(18-12*S50/$J$5)))</f>
        <v>0</v>
      </c>
      <c r="U50" s="80"/>
      <c r="V50" s="80"/>
      <c r="W50" s="80"/>
      <c r="X50" s="80"/>
      <c r="Y50" s="81"/>
      <c r="Z50" s="80"/>
      <c r="AA50" s="80"/>
      <c r="AB50" s="80"/>
      <c r="AC50" s="80"/>
      <c r="AD50" s="81"/>
      <c r="AE50" s="80"/>
      <c r="AF50" s="80"/>
      <c r="AG50" s="80"/>
      <c r="AH50" s="80"/>
      <c r="AI50" s="81"/>
      <c r="AJ50" s="86"/>
      <c r="AK50" s="81"/>
      <c r="AL50" s="79"/>
      <c r="AM50" s="79"/>
    </row>
    <row r="51" spans="1:39" ht="13.5" thickBot="1">
      <c r="A51" s="19">
        <f t="shared" si="1"/>
        <v>22</v>
      </c>
      <c r="B51" s="35"/>
      <c r="C51" s="31"/>
      <c r="D51" s="31"/>
      <c r="E51" s="31"/>
      <c r="F51" s="31"/>
      <c r="G51" s="31"/>
      <c r="H51" s="31"/>
      <c r="I51" s="32"/>
      <c r="J51" s="37"/>
      <c r="K51" s="30"/>
      <c r="L51" s="30"/>
      <c r="M51" s="95"/>
      <c r="N51" s="95"/>
      <c r="O51" s="92"/>
      <c r="P51" s="92"/>
      <c r="Q51" s="91" t="s">
        <v>143</v>
      </c>
      <c r="R51" s="91" t="s">
        <v>143</v>
      </c>
      <c r="S51" s="25">
        <v>9999</v>
      </c>
      <c r="T51" s="26">
        <f>(J51+K51+L51)+IF((VLOOKUP(Q51,MogulsDD!$A$1:$C$1000,3,FALSE)*(M51+O51)/2)&gt;3.75,3.75,VLOOKUP(Q51,MogulsDD!$A$1:$C$1000,3,FALSE)*(M51+O51)/2)+IF((VLOOKUP(R51,MogulsDD!$A$1:$C$1000,3,FALSE)*(N51+P51)/2)&gt;3.75,3.75,VLOOKUP(R51,MogulsDD!$A$1:$C$1000,3,FALSE)*(N51+P51)/2)+IF((18-12*S51/$J$5)&gt;7.5,7.5,IF((18-12*S51/$J$5)&lt;0,0,(18-12*S51/$J$5)))</f>
        <v>0</v>
      </c>
      <c r="U51" s="80"/>
      <c r="V51" s="80"/>
      <c r="W51" s="80"/>
      <c r="X51" s="80"/>
      <c r="Y51" s="81"/>
      <c r="Z51" s="80"/>
      <c r="AA51" s="80"/>
      <c r="AB51" s="80"/>
      <c r="AC51" s="80"/>
      <c r="AD51" s="81"/>
      <c r="AE51" s="80"/>
      <c r="AF51" s="80"/>
      <c r="AG51" s="80"/>
      <c r="AH51" s="80"/>
      <c r="AI51" s="81"/>
      <c r="AJ51" s="86"/>
      <c r="AK51" s="81"/>
      <c r="AL51" s="79"/>
      <c r="AM51" s="79"/>
    </row>
    <row r="52" spans="1:39">
      <c r="U52" s="81"/>
      <c r="V52" s="81"/>
      <c r="W52" s="81"/>
      <c r="X52" s="81"/>
      <c r="Y52" s="81"/>
      <c r="Z52" s="81"/>
      <c r="AA52" s="81"/>
      <c r="AB52" s="81"/>
      <c r="AC52" s="81"/>
      <c r="AD52" s="81"/>
      <c r="AE52" s="81"/>
      <c r="AF52" s="81"/>
      <c r="AG52" s="81"/>
      <c r="AH52" s="81"/>
      <c r="AI52" s="81"/>
      <c r="AJ52" s="81"/>
      <c r="AK52" s="81"/>
      <c r="AL52" s="79"/>
      <c r="AM52" s="79"/>
    </row>
    <row r="53" spans="1:39">
      <c r="U53" s="81"/>
      <c r="V53" s="81"/>
      <c r="W53" s="81"/>
      <c r="X53" s="81"/>
      <c r="Y53" s="81"/>
      <c r="Z53" s="81"/>
      <c r="AA53" s="81"/>
      <c r="AB53" s="81"/>
      <c r="AC53" s="81"/>
      <c r="AD53" s="81"/>
      <c r="AE53" s="81"/>
      <c r="AF53" s="81"/>
      <c r="AG53" s="81"/>
      <c r="AH53" s="81"/>
      <c r="AI53" s="81"/>
      <c r="AJ53" s="81"/>
      <c r="AK53" s="81"/>
      <c r="AL53" s="79"/>
      <c r="AM53" s="79"/>
    </row>
    <row r="54" spans="1:39">
      <c r="U54" s="81"/>
      <c r="V54" s="81"/>
      <c r="W54" s="81"/>
      <c r="X54" s="81"/>
      <c r="Y54" s="81"/>
      <c r="Z54" s="81"/>
      <c r="AA54" s="81"/>
      <c r="AB54" s="81"/>
      <c r="AC54" s="81"/>
      <c r="AD54" s="81"/>
      <c r="AE54" s="81"/>
      <c r="AF54" s="81"/>
      <c r="AG54" s="81"/>
      <c r="AH54" s="81"/>
      <c r="AI54" s="81"/>
      <c r="AJ54" s="81"/>
      <c r="AK54" s="81"/>
      <c r="AL54" s="79"/>
      <c r="AM54" s="79"/>
    </row>
    <row r="55" spans="1:39">
      <c r="U55" s="81"/>
      <c r="V55" s="81"/>
      <c r="W55" s="81"/>
      <c r="X55" s="81"/>
      <c r="Y55" s="81"/>
      <c r="Z55" s="81"/>
      <c r="AA55" s="81"/>
      <c r="AB55" s="81"/>
      <c r="AC55" s="81"/>
      <c r="AD55" s="81"/>
      <c r="AE55" s="81"/>
      <c r="AF55" s="81"/>
      <c r="AG55" s="81"/>
      <c r="AH55" s="81"/>
      <c r="AI55" s="81"/>
      <c r="AJ55" s="81"/>
      <c r="AK55" s="81"/>
      <c r="AL55" s="79"/>
      <c r="AM55" s="79"/>
    </row>
    <row r="56" spans="1:39">
      <c r="U56" s="81"/>
      <c r="V56" s="81"/>
      <c r="W56" s="81"/>
      <c r="X56" s="81"/>
      <c r="Y56" s="81"/>
      <c r="Z56" s="81"/>
      <c r="AA56" s="81"/>
      <c r="AB56" s="81"/>
      <c r="AC56" s="81"/>
      <c r="AD56" s="81"/>
      <c r="AE56" s="81"/>
      <c r="AF56" s="81"/>
      <c r="AG56" s="81"/>
      <c r="AH56" s="81"/>
      <c r="AI56" s="81"/>
      <c r="AJ56" s="81"/>
      <c r="AK56" s="81"/>
      <c r="AL56" s="79"/>
      <c r="AM56" s="79"/>
    </row>
    <row r="57" spans="1:39">
      <c r="U57" s="81"/>
      <c r="V57" s="81"/>
      <c r="W57" s="81"/>
      <c r="X57" s="81"/>
      <c r="Y57" s="81"/>
      <c r="Z57" s="81"/>
      <c r="AA57" s="81"/>
      <c r="AB57" s="81"/>
      <c r="AC57" s="81"/>
      <c r="AD57" s="81"/>
      <c r="AE57" s="81"/>
      <c r="AF57" s="81"/>
      <c r="AG57" s="81"/>
      <c r="AH57" s="81"/>
      <c r="AI57" s="81"/>
      <c r="AJ57" s="81"/>
      <c r="AK57" s="81"/>
      <c r="AL57" s="79"/>
      <c r="AM57" s="79"/>
    </row>
    <row r="58" spans="1:39">
      <c r="U58" s="81"/>
      <c r="V58" s="81"/>
      <c r="W58" s="81"/>
      <c r="X58" s="81"/>
      <c r="Y58" s="81"/>
      <c r="Z58" s="81"/>
      <c r="AA58" s="81"/>
      <c r="AB58" s="81"/>
      <c r="AC58" s="81"/>
      <c r="AD58" s="81"/>
      <c r="AE58" s="81"/>
      <c r="AF58" s="81"/>
      <c r="AG58" s="81"/>
      <c r="AH58" s="81"/>
      <c r="AI58" s="81"/>
      <c r="AJ58" s="81"/>
      <c r="AK58" s="81"/>
      <c r="AL58" s="79"/>
      <c r="AM58" s="79"/>
    </row>
    <row r="59" spans="1:39">
      <c r="U59" s="81"/>
      <c r="V59" s="81"/>
      <c r="W59" s="81"/>
      <c r="X59" s="81"/>
      <c r="Y59" s="81"/>
      <c r="Z59" s="81"/>
      <c r="AA59" s="81"/>
      <c r="AB59" s="81"/>
      <c r="AC59" s="81"/>
      <c r="AD59" s="81"/>
      <c r="AE59" s="81"/>
      <c r="AF59" s="81"/>
      <c r="AG59" s="81"/>
      <c r="AH59" s="81"/>
      <c r="AI59" s="81"/>
      <c r="AJ59" s="81"/>
      <c r="AK59" s="81"/>
      <c r="AL59" s="79"/>
      <c r="AM59" s="79"/>
    </row>
    <row r="60" spans="1:39">
      <c r="U60" s="81"/>
      <c r="V60" s="81"/>
      <c r="W60" s="81"/>
      <c r="X60" s="81"/>
      <c r="Y60" s="81"/>
      <c r="Z60" s="81"/>
      <c r="AA60" s="81"/>
      <c r="AB60" s="81"/>
      <c r="AC60" s="81"/>
      <c r="AD60" s="81"/>
      <c r="AE60" s="81"/>
      <c r="AF60" s="81"/>
      <c r="AG60" s="81"/>
      <c r="AH60" s="81"/>
      <c r="AI60" s="81"/>
      <c r="AJ60" s="81"/>
      <c r="AK60" s="81"/>
      <c r="AL60" s="79"/>
      <c r="AM60" s="79"/>
    </row>
    <row r="61" spans="1:39">
      <c r="U61" s="81"/>
      <c r="V61" s="81"/>
      <c r="W61" s="81"/>
      <c r="X61" s="81"/>
      <c r="Y61" s="81"/>
      <c r="Z61" s="81"/>
      <c r="AA61" s="81"/>
      <c r="AB61" s="81"/>
      <c r="AC61" s="81"/>
      <c r="AD61" s="81"/>
      <c r="AE61" s="81"/>
      <c r="AF61" s="81"/>
      <c r="AG61" s="81"/>
      <c r="AH61" s="81"/>
      <c r="AI61" s="81"/>
      <c r="AJ61" s="81"/>
      <c r="AK61" s="81"/>
      <c r="AL61" s="79"/>
      <c r="AM61" s="79"/>
    </row>
    <row r="62" spans="1:39">
      <c r="U62" s="81"/>
      <c r="V62" s="81"/>
      <c r="W62" s="81"/>
      <c r="X62" s="81"/>
      <c r="Y62" s="81"/>
      <c r="Z62" s="81"/>
      <c r="AA62" s="81"/>
      <c r="AB62" s="81"/>
      <c r="AC62" s="81"/>
      <c r="AD62" s="81"/>
      <c r="AE62" s="81"/>
      <c r="AF62" s="81"/>
      <c r="AG62" s="81"/>
      <c r="AH62" s="81"/>
      <c r="AI62" s="81"/>
      <c r="AJ62" s="81"/>
      <c r="AK62" s="81"/>
      <c r="AL62" s="79"/>
      <c r="AM62" s="79"/>
    </row>
    <row r="63" spans="1:39">
      <c r="U63" s="81"/>
      <c r="V63" s="81"/>
      <c r="W63" s="81"/>
      <c r="X63" s="81"/>
      <c r="Y63" s="81"/>
      <c r="Z63" s="81"/>
      <c r="AA63" s="81"/>
      <c r="AB63" s="81"/>
      <c r="AC63" s="81"/>
      <c r="AD63" s="81"/>
      <c r="AE63" s="81"/>
      <c r="AF63" s="81"/>
      <c r="AG63" s="81"/>
      <c r="AH63" s="81"/>
      <c r="AI63" s="81"/>
      <c r="AJ63" s="81"/>
      <c r="AK63" s="81"/>
      <c r="AL63" s="79"/>
      <c r="AM63" s="79"/>
    </row>
    <row r="64" spans="1:39">
      <c r="U64" s="81"/>
      <c r="V64" s="81"/>
      <c r="W64" s="81"/>
      <c r="X64" s="81"/>
      <c r="Y64" s="81"/>
      <c r="Z64" s="81"/>
      <c r="AA64" s="81"/>
      <c r="AB64" s="81"/>
      <c r="AC64" s="81"/>
      <c r="AD64" s="81"/>
      <c r="AE64" s="81"/>
      <c r="AF64" s="81"/>
      <c r="AG64" s="81"/>
      <c r="AH64" s="81"/>
      <c r="AI64" s="81"/>
      <c r="AJ64" s="81"/>
      <c r="AK64" s="81"/>
      <c r="AL64" s="79"/>
      <c r="AM64" s="79"/>
    </row>
    <row r="65" spans="21:39">
      <c r="U65" s="81"/>
      <c r="V65" s="81"/>
      <c r="W65" s="81"/>
      <c r="X65" s="81"/>
      <c r="Y65" s="81"/>
      <c r="Z65" s="81"/>
      <c r="AA65" s="81"/>
      <c r="AB65" s="81"/>
      <c r="AC65" s="81"/>
      <c r="AD65" s="81"/>
      <c r="AE65" s="81"/>
      <c r="AF65" s="81"/>
      <c r="AG65" s="81"/>
      <c r="AH65" s="81"/>
      <c r="AI65" s="81"/>
      <c r="AJ65" s="81"/>
      <c r="AK65" s="81"/>
      <c r="AL65" s="79"/>
      <c r="AM65" s="79"/>
    </row>
    <row r="66" spans="21:39">
      <c r="U66" s="81"/>
      <c r="V66" s="81"/>
      <c r="W66" s="81"/>
      <c r="X66" s="81"/>
      <c r="Y66" s="81"/>
      <c r="Z66" s="81"/>
      <c r="AA66" s="81"/>
      <c r="AB66" s="81"/>
      <c r="AC66" s="81"/>
      <c r="AD66" s="81"/>
      <c r="AE66" s="81"/>
      <c r="AF66" s="81"/>
      <c r="AG66" s="81"/>
      <c r="AH66" s="81"/>
      <c r="AI66" s="81"/>
      <c r="AJ66" s="81"/>
      <c r="AK66" s="81"/>
      <c r="AL66" s="79"/>
      <c r="AM66" s="79"/>
    </row>
    <row r="67" spans="21:39">
      <c r="U67" s="81"/>
      <c r="V67" s="81"/>
      <c r="W67" s="81"/>
      <c r="X67" s="81"/>
      <c r="Y67" s="81"/>
      <c r="Z67" s="81"/>
      <c r="AA67" s="81"/>
      <c r="AB67" s="81"/>
      <c r="AC67" s="81"/>
      <c r="AD67" s="81"/>
      <c r="AE67" s="81"/>
      <c r="AF67" s="81"/>
      <c r="AG67" s="81"/>
      <c r="AH67" s="81"/>
      <c r="AI67" s="81"/>
      <c r="AJ67" s="81"/>
      <c r="AK67" s="81"/>
      <c r="AL67" s="79"/>
      <c r="AM67" s="79"/>
    </row>
    <row r="68" spans="21:39">
      <c r="U68" s="81"/>
      <c r="V68" s="81"/>
      <c r="W68" s="81"/>
      <c r="X68" s="81"/>
      <c r="Y68" s="81"/>
      <c r="Z68" s="81"/>
      <c r="AA68" s="81"/>
      <c r="AB68" s="81"/>
      <c r="AC68" s="81"/>
      <c r="AD68" s="81"/>
      <c r="AE68" s="81"/>
      <c r="AF68" s="81"/>
      <c r="AG68" s="81"/>
      <c r="AH68" s="81"/>
      <c r="AI68" s="81"/>
      <c r="AJ68" s="81"/>
      <c r="AK68" s="81"/>
      <c r="AL68" s="79"/>
      <c r="AM68" s="79"/>
    </row>
    <row r="69" spans="21:39">
      <c r="U69" s="81"/>
      <c r="V69" s="81"/>
      <c r="W69" s="81"/>
      <c r="X69" s="81"/>
      <c r="Y69" s="81"/>
      <c r="Z69" s="81"/>
      <c r="AA69" s="81"/>
      <c r="AB69" s="81"/>
      <c r="AC69" s="81"/>
      <c r="AD69" s="81"/>
      <c r="AE69" s="81"/>
      <c r="AF69" s="81"/>
      <c r="AG69" s="81"/>
      <c r="AH69" s="81"/>
      <c r="AI69" s="81"/>
      <c r="AJ69" s="81"/>
      <c r="AK69" s="81"/>
      <c r="AL69" s="79"/>
      <c r="AM69" s="79"/>
    </row>
    <row r="70" spans="21:39">
      <c r="U70" s="81"/>
      <c r="V70" s="81"/>
      <c r="W70" s="81"/>
      <c r="X70" s="81"/>
      <c r="Y70" s="81"/>
      <c r="Z70" s="81"/>
      <c r="AA70" s="81"/>
      <c r="AB70" s="81"/>
      <c r="AC70" s="81"/>
      <c r="AD70" s="81"/>
      <c r="AE70" s="81"/>
      <c r="AF70" s="81"/>
      <c r="AG70" s="81"/>
      <c r="AH70" s="81"/>
      <c r="AI70" s="81"/>
      <c r="AJ70" s="81"/>
      <c r="AK70" s="81"/>
      <c r="AL70" s="79"/>
      <c r="AM70" s="79"/>
    </row>
    <row r="71" spans="21:39">
      <c r="U71" s="81"/>
      <c r="V71" s="81"/>
      <c r="W71" s="81"/>
      <c r="X71" s="81"/>
      <c r="Y71" s="81"/>
      <c r="Z71" s="81"/>
      <c r="AA71" s="81"/>
      <c r="AB71" s="81"/>
      <c r="AC71" s="81"/>
      <c r="AD71" s="81"/>
      <c r="AE71" s="81"/>
      <c r="AF71" s="81"/>
      <c r="AG71" s="81"/>
      <c r="AH71" s="81"/>
      <c r="AI71" s="81"/>
      <c r="AJ71" s="81"/>
      <c r="AK71" s="81"/>
      <c r="AL71" s="79"/>
      <c r="AM71" s="79"/>
    </row>
    <row r="72" spans="21:39">
      <c r="U72" s="79"/>
      <c r="V72" s="79"/>
      <c r="W72" s="79"/>
      <c r="X72" s="79"/>
      <c r="Y72" s="79"/>
      <c r="Z72" s="79"/>
      <c r="AA72" s="79"/>
      <c r="AB72" s="79"/>
      <c r="AC72" s="79"/>
      <c r="AD72" s="79"/>
      <c r="AE72" s="79"/>
      <c r="AF72" s="79"/>
      <c r="AG72" s="79"/>
      <c r="AH72" s="79"/>
      <c r="AI72" s="79"/>
      <c r="AJ72" s="79"/>
      <c r="AK72" s="79"/>
      <c r="AL72" s="79"/>
      <c r="AM72" s="79"/>
    </row>
    <row r="73" spans="21:39">
      <c r="U73" s="79"/>
      <c r="V73" s="79"/>
      <c r="W73" s="79"/>
      <c r="X73" s="79"/>
      <c r="Y73" s="79"/>
      <c r="Z73" s="79"/>
      <c r="AA73" s="79"/>
      <c r="AB73" s="79"/>
      <c r="AC73" s="79"/>
      <c r="AD73" s="79"/>
      <c r="AE73" s="79"/>
      <c r="AF73" s="79"/>
      <c r="AG73" s="79"/>
      <c r="AH73" s="79"/>
      <c r="AI73" s="79"/>
      <c r="AJ73" s="79"/>
      <c r="AK73" s="79"/>
      <c r="AL73" s="79"/>
      <c r="AM73" s="79"/>
    </row>
    <row r="74" spans="21:39">
      <c r="U74" s="79"/>
      <c r="V74" s="79"/>
      <c r="W74" s="79"/>
      <c r="X74" s="79"/>
      <c r="Y74" s="79"/>
      <c r="Z74" s="79"/>
      <c r="AA74" s="79"/>
      <c r="AB74" s="79"/>
      <c r="AC74" s="79"/>
      <c r="AD74" s="79"/>
      <c r="AE74" s="79"/>
      <c r="AF74" s="79"/>
      <c r="AG74" s="79"/>
      <c r="AH74" s="79"/>
      <c r="AI74" s="79"/>
      <c r="AJ74" s="79"/>
      <c r="AK74" s="79"/>
      <c r="AL74" s="79"/>
      <c r="AM74" s="79"/>
    </row>
    <row r="75" spans="21:39">
      <c r="U75" s="79"/>
      <c r="V75" s="79"/>
      <c r="W75" s="79"/>
      <c r="X75" s="79"/>
      <c r="Y75" s="79"/>
      <c r="Z75" s="79"/>
      <c r="AA75" s="79"/>
      <c r="AB75" s="79"/>
      <c r="AC75" s="79"/>
      <c r="AD75" s="79"/>
      <c r="AE75" s="79"/>
      <c r="AF75" s="79"/>
      <c r="AG75" s="79"/>
      <c r="AH75" s="79"/>
      <c r="AI75" s="79"/>
      <c r="AJ75" s="79"/>
      <c r="AK75" s="79"/>
      <c r="AL75" s="79"/>
      <c r="AM75" s="79"/>
    </row>
    <row r="76" spans="21:39">
      <c r="U76" s="79"/>
      <c r="V76" s="79"/>
      <c r="W76" s="79"/>
      <c r="X76" s="79"/>
      <c r="Y76" s="79"/>
      <c r="Z76" s="79"/>
      <c r="AA76" s="79"/>
      <c r="AB76" s="79"/>
      <c r="AC76" s="79"/>
      <c r="AD76" s="79"/>
      <c r="AE76" s="79"/>
      <c r="AF76" s="79"/>
      <c r="AG76" s="79"/>
      <c r="AH76" s="79"/>
      <c r="AI76" s="79"/>
      <c r="AJ76" s="79"/>
      <c r="AK76" s="79"/>
      <c r="AL76" s="79"/>
      <c r="AM76" s="79"/>
    </row>
    <row r="77" spans="21:39">
      <c r="U77" s="79"/>
      <c r="V77" s="79"/>
      <c r="W77" s="79"/>
      <c r="X77" s="79"/>
      <c r="Y77" s="79"/>
      <c r="Z77" s="79"/>
      <c r="AA77" s="79"/>
      <c r="AB77" s="79"/>
      <c r="AC77" s="79"/>
      <c r="AD77" s="79"/>
      <c r="AE77" s="79"/>
      <c r="AF77" s="79"/>
      <c r="AG77" s="79"/>
      <c r="AH77" s="79"/>
      <c r="AI77" s="79"/>
      <c r="AJ77" s="79"/>
      <c r="AK77" s="79"/>
      <c r="AL77" s="79"/>
      <c r="AM77" s="79"/>
    </row>
    <row r="78" spans="21:39">
      <c r="U78" s="79"/>
      <c r="V78" s="79"/>
      <c r="W78" s="79"/>
      <c r="X78" s="79"/>
      <c r="Y78" s="79"/>
      <c r="Z78" s="79"/>
      <c r="AA78" s="79"/>
      <c r="AB78" s="79"/>
      <c r="AC78" s="79"/>
      <c r="AD78" s="79"/>
      <c r="AE78" s="79"/>
      <c r="AF78" s="79"/>
      <c r="AG78" s="79"/>
      <c r="AH78" s="79"/>
      <c r="AI78" s="79"/>
      <c r="AJ78" s="79"/>
      <c r="AK78" s="79"/>
      <c r="AL78" s="79"/>
      <c r="AM78" s="79"/>
    </row>
    <row r="79" spans="21:39">
      <c r="U79" s="79"/>
      <c r="V79" s="79"/>
      <c r="W79" s="79"/>
      <c r="X79" s="79"/>
      <c r="Y79" s="79"/>
      <c r="Z79" s="79"/>
      <c r="AA79" s="79"/>
      <c r="AB79" s="79"/>
      <c r="AC79" s="79"/>
      <c r="AD79" s="79"/>
      <c r="AE79" s="79"/>
      <c r="AF79" s="79"/>
      <c r="AG79" s="79"/>
      <c r="AH79" s="79"/>
      <c r="AI79" s="79"/>
      <c r="AJ79" s="79"/>
      <c r="AK79" s="79"/>
      <c r="AL79" s="79"/>
      <c r="AM79" s="79"/>
    </row>
    <row r="80" spans="21:39">
      <c r="U80" s="79"/>
      <c r="V80" s="79"/>
      <c r="W80" s="79"/>
      <c r="X80" s="79"/>
      <c r="Y80" s="79"/>
      <c r="Z80" s="79"/>
      <c r="AA80" s="79"/>
      <c r="AB80" s="79"/>
      <c r="AC80" s="79"/>
      <c r="AD80" s="79"/>
      <c r="AE80" s="79"/>
      <c r="AF80" s="79"/>
      <c r="AG80" s="79"/>
      <c r="AH80" s="79"/>
      <c r="AI80" s="79"/>
      <c r="AJ80" s="79"/>
      <c r="AK80" s="79"/>
      <c r="AL80" s="79"/>
      <c r="AM80" s="79"/>
    </row>
    <row r="81" spans="21:39">
      <c r="U81" s="79"/>
      <c r="V81" s="79"/>
      <c r="W81" s="79"/>
      <c r="X81" s="79"/>
      <c r="Y81" s="79"/>
      <c r="Z81" s="79"/>
      <c r="AA81" s="79"/>
      <c r="AB81" s="79"/>
      <c r="AC81" s="79"/>
      <c r="AD81" s="79"/>
      <c r="AE81" s="79"/>
      <c r="AF81" s="79"/>
      <c r="AG81" s="79"/>
      <c r="AH81" s="79"/>
      <c r="AI81" s="79"/>
      <c r="AJ81" s="79"/>
      <c r="AK81" s="79"/>
      <c r="AL81" s="79"/>
      <c r="AM81" s="79"/>
    </row>
    <row r="82" spans="21:39">
      <c r="U82" s="79"/>
      <c r="V82" s="79"/>
      <c r="W82" s="79"/>
      <c r="X82" s="79"/>
      <c r="Y82" s="79"/>
      <c r="Z82" s="79"/>
      <c r="AA82" s="79"/>
      <c r="AB82" s="79"/>
      <c r="AC82" s="79"/>
      <c r="AD82" s="79"/>
      <c r="AE82" s="79"/>
      <c r="AF82" s="79"/>
      <c r="AG82" s="79"/>
      <c r="AH82" s="79"/>
      <c r="AI82" s="79"/>
      <c r="AJ82" s="79"/>
      <c r="AK82" s="79"/>
      <c r="AL82" s="79"/>
      <c r="AM82" s="79"/>
    </row>
    <row r="83" spans="21:39">
      <c r="U83" s="79"/>
      <c r="V83" s="79"/>
      <c r="W83" s="79"/>
      <c r="X83" s="79"/>
      <c r="Y83" s="79"/>
      <c r="Z83" s="79"/>
      <c r="AA83" s="79"/>
      <c r="AB83" s="79"/>
      <c r="AC83" s="79"/>
      <c r="AD83" s="79"/>
      <c r="AE83" s="79"/>
      <c r="AF83" s="79"/>
      <c r="AG83" s="79"/>
      <c r="AH83" s="79"/>
      <c r="AI83" s="79"/>
      <c r="AJ83" s="79"/>
      <c r="AK83" s="79"/>
      <c r="AL83" s="79"/>
      <c r="AM83" s="79"/>
    </row>
    <row r="84" spans="21:39">
      <c r="U84" s="79"/>
      <c r="V84" s="79"/>
      <c r="W84" s="79"/>
      <c r="X84" s="79"/>
      <c r="Y84" s="79"/>
      <c r="Z84" s="79"/>
      <c r="AA84" s="79"/>
      <c r="AB84" s="79"/>
      <c r="AC84" s="79"/>
      <c r="AD84" s="79"/>
      <c r="AE84" s="79"/>
      <c r="AF84" s="79"/>
      <c r="AG84" s="79"/>
      <c r="AH84" s="79"/>
      <c r="AI84" s="79"/>
      <c r="AJ84" s="79"/>
      <c r="AK84" s="79"/>
      <c r="AL84" s="79"/>
      <c r="AM84" s="79"/>
    </row>
    <row r="85" spans="21:39">
      <c r="U85" s="79"/>
      <c r="V85" s="79"/>
      <c r="W85" s="79"/>
      <c r="X85" s="79"/>
      <c r="Y85" s="79"/>
      <c r="Z85" s="79"/>
      <c r="AA85" s="79"/>
      <c r="AB85" s="79"/>
      <c r="AC85" s="79"/>
      <c r="AD85" s="79"/>
      <c r="AE85" s="79"/>
      <c r="AF85" s="79"/>
      <c r="AG85" s="79"/>
      <c r="AH85" s="79"/>
      <c r="AI85" s="79"/>
      <c r="AJ85" s="79"/>
      <c r="AK85" s="79"/>
      <c r="AL85" s="79"/>
      <c r="AM85" s="79"/>
    </row>
    <row r="86" spans="21:39">
      <c r="U86" s="79"/>
      <c r="V86" s="79"/>
      <c r="W86" s="79"/>
      <c r="X86" s="79"/>
      <c r="Y86" s="79"/>
      <c r="Z86" s="79"/>
      <c r="AA86" s="79"/>
      <c r="AB86" s="79"/>
      <c r="AC86" s="79"/>
      <c r="AD86" s="79"/>
      <c r="AE86" s="79"/>
      <c r="AF86" s="79"/>
      <c r="AG86" s="79"/>
      <c r="AH86" s="79"/>
      <c r="AI86" s="79"/>
      <c r="AJ86" s="79"/>
      <c r="AK86" s="79"/>
      <c r="AL86" s="79"/>
      <c r="AM86" s="79"/>
    </row>
    <row r="87" spans="21:39">
      <c r="U87" s="79"/>
      <c r="V87" s="79"/>
      <c r="W87" s="79"/>
      <c r="X87" s="79"/>
      <c r="Y87" s="79"/>
      <c r="Z87" s="79"/>
      <c r="AA87" s="79"/>
      <c r="AB87" s="79"/>
      <c r="AC87" s="79"/>
      <c r="AD87" s="79"/>
      <c r="AE87" s="79"/>
      <c r="AF87" s="79"/>
      <c r="AG87" s="79"/>
      <c r="AH87" s="79"/>
      <c r="AI87" s="79"/>
      <c r="AJ87" s="79"/>
      <c r="AK87" s="79"/>
      <c r="AL87" s="79"/>
      <c r="AM87" s="79"/>
    </row>
    <row r="88" spans="21:39">
      <c r="U88" s="79"/>
      <c r="V88" s="79"/>
      <c r="W88" s="79"/>
      <c r="X88" s="79"/>
      <c r="Y88" s="79"/>
      <c r="Z88" s="79"/>
      <c r="AA88" s="79"/>
      <c r="AB88" s="79"/>
      <c r="AC88" s="79"/>
      <c r="AD88" s="79"/>
      <c r="AE88" s="79"/>
      <c r="AF88" s="79"/>
      <c r="AG88" s="79"/>
      <c r="AH88" s="79"/>
      <c r="AI88" s="79"/>
      <c r="AJ88" s="79"/>
      <c r="AK88" s="79"/>
      <c r="AL88" s="79"/>
      <c r="AM88" s="79"/>
    </row>
    <row r="89" spans="21:39">
      <c r="U89" s="79"/>
      <c r="V89" s="79"/>
      <c r="W89" s="79"/>
      <c r="X89" s="79"/>
      <c r="Y89" s="79"/>
      <c r="Z89" s="79"/>
      <c r="AA89" s="79"/>
      <c r="AB89" s="79"/>
      <c r="AC89" s="79"/>
      <c r="AD89" s="79"/>
      <c r="AE89" s="79"/>
      <c r="AF89" s="79"/>
      <c r="AG89" s="79"/>
      <c r="AH89" s="79"/>
      <c r="AI89" s="79"/>
      <c r="AJ89" s="79"/>
      <c r="AK89" s="79"/>
      <c r="AL89" s="79"/>
      <c r="AM89" s="79"/>
    </row>
    <row r="90" spans="21:39">
      <c r="U90" s="79"/>
      <c r="V90" s="79"/>
      <c r="W90" s="79"/>
      <c r="X90" s="79"/>
      <c r="Y90" s="79"/>
      <c r="Z90" s="79"/>
      <c r="AA90" s="79"/>
      <c r="AB90" s="79"/>
      <c r="AC90" s="79"/>
      <c r="AD90" s="79"/>
      <c r="AE90" s="79"/>
      <c r="AF90" s="79"/>
      <c r="AG90" s="79"/>
      <c r="AH90" s="79"/>
      <c r="AI90" s="79"/>
      <c r="AJ90" s="79"/>
      <c r="AK90" s="79"/>
      <c r="AL90" s="79"/>
      <c r="AM90" s="79"/>
    </row>
    <row r="91" spans="21:39">
      <c r="U91" s="79"/>
      <c r="V91" s="79"/>
      <c r="W91" s="79"/>
      <c r="X91" s="79"/>
      <c r="Y91" s="79"/>
      <c r="Z91" s="79"/>
      <c r="AA91" s="79"/>
      <c r="AB91" s="79"/>
      <c r="AC91" s="79"/>
      <c r="AD91" s="79"/>
      <c r="AE91" s="79"/>
      <c r="AF91" s="79"/>
      <c r="AG91" s="79"/>
      <c r="AH91" s="79"/>
      <c r="AI91" s="79"/>
      <c r="AJ91" s="79"/>
      <c r="AK91" s="79"/>
      <c r="AL91" s="79"/>
      <c r="AM91" s="79"/>
    </row>
    <row r="92" spans="21:39">
      <c r="U92" s="79"/>
      <c r="V92" s="79"/>
      <c r="W92" s="79"/>
      <c r="X92" s="79"/>
      <c r="Y92" s="79"/>
      <c r="Z92" s="79"/>
      <c r="AA92" s="79"/>
      <c r="AB92" s="79"/>
      <c r="AC92" s="79"/>
      <c r="AD92" s="79"/>
      <c r="AE92" s="79"/>
      <c r="AF92" s="79"/>
      <c r="AG92" s="79"/>
      <c r="AH92" s="79"/>
      <c r="AI92" s="79"/>
      <c r="AJ92" s="79"/>
      <c r="AK92" s="79"/>
      <c r="AL92" s="79"/>
      <c r="AM92" s="79"/>
    </row>
    <row r="93" spans="21:39">
      <c r="U93" s="79"/>
      <c r="V93" s="79"/>
      <c r="W93" s="79"/>
      <c r="X93" s="79"/>
      <c r="Y93" s="79"/>
      <c r="Z93" s="79"/>
      <c r="AA93" s="79"/>
      <c r="AB93" s="79"/>
      <c r="AC93" s="79"/>
      <c r="AD93" s="79"/>
      <c r="AE93" s="79"/>
      <c r="AF93" s="79"/>
      <c r="AG93" s="79"/>
      <c r="AH93" s="79"/>
      <c r="AI93" s="79"/>
      <c r="AJ93" s="79"/>
      <c r="AK93" s="79"/>
      <c r="AL93" s="79"/>
      <c r="AM93" s="79"/>
    </row>
  </sheetData>
  <sortState ref="A25:T47">
    <sortCondition descending="1" ref="T25:T47"/>
  </sortState>
  <mergeCells count="12">
    <mergeCell ref="A1:I1"/>
    <mergeCell ref="A2:I2"/>
    <mergeCell ref="A5:B5"/>
    <mergeCell ref="C5:F5"/>
    <mergeCell ref="A6:B6"/>
    <mergeCell ref="C6:F6"/>
    <mergeCell ref="A7:B7"/>
    <mergeCell ref="C7:F7"/>
    <mergeCell ref="A8:B8"/>
    <mergeCell ref="C8:F8"/>
    <mergeCell ref="A9:B9"/>
    <mergeCell ref="C9:F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AA29"/>
  <sheetViews>
    <sheetView zoomScale="75" zoomScaleNormal="75" workbookViewId="0">
      <selection activeCell="C5" sqref="C5:F9"/>
    </sheetView>
  </sheetViews>
  <sheetFormatPr defaultRowHeight="12.75"/>
  <cols>
    <col min="1" max="1" width="14.7109375" customWidth="1"/>
    <col min="2" max="2" width="6.42578125" customWidth="1"/>
    <col min="3" max="3" width="15.7109375" customWidth="1"/>
    <col min="4" max="4" width="12" customWidth="1"/>
    <col min="8" max="8" width="14" customWidth="1"/>
    <col min="12" max="12" width="10.28515625" customWidth="1"/>
    <col min="17" max="17" width="9.42578125" customWidth="1"/>
    <col min="18" max="18" width="10.140625" customWidth="1"/>
    <col min="22" max="22" width="10.42578125" customWidth="1"/>
    <col min="27" max="27" width="10.140625" customWidth="1"/>
  </cols>
  <sheetData>
    <row r="1" spans="1:27" ht="26.25">
      <c r="A1" s="194" t="s">
        <v>9</v>
      </c>
      <c r="B1" s="194"/>
      <c r="C1" s="194"/>
      <c r="D1" s="194"/>
      <c r="E1" s="194"/>
      <c r="F1" s="194"/>
      <c r="G1" s="194"/>
      <c r="H1" s="194"/>
      <c r="I1" s="194"/>
    </row>
    <row r="2" spans="1:27" ht="18">
      <c r="A2" s="195" t="s">
        <v>19</v>
      </c>
      <c r="B2" s="195"/>
      <c r="C2" s="195"/>
      <c r="D2" s="195"/>
      <c r="E2" s="195"/>
      <c r="F2" s="195"/>
      <c r="G2" s="195"/>
      <c r="H2" s="195"/>
      <c r="I2" s="195"/>
    </row>
    <row r="3" spans="1:27">
      <c r="A3" s="7"/>
      <c r="B3" s="1"/>
      <c r="C3" s="1"/>
      <c r="D3" s="1"/>
      <c r="E3" s="1"/>
      <c r="F3" s="1"/>
      <c r="G3" s="1"/>
      <c r="H3" s="1"/>
      <c r="I3" s="1"/>
    </row>
    <row r="4" spans="1:27" ht="13.5" thickBot="1">
      <c r="A4" s="7"/>
      <c r="B4" s="1"/>
      <c r="C4" s="1"/>
      <c r="D4" s="1"/>
      <c r="E4" s="1"/>
      <c r="F4" s="1"/>
      <c r="G4" s="1"/>
      <c r="H4" s="1"/>
      <c r="I4" s="1"/>
    </row>
    <row r="5" spans="1:27">
      <c r="A5" s="196" t="s">
        <v>10</v>
      </c>
      <c r="B5" s="197"/>
      <c r="C5" s="198" t="s">
        <v>276</v>
      </c>
      <c r="D5" s="199"/>
      <c r="E5" s="199"/>
      <c r="F5" s="200"/>
      <c r="G5" s="1"/>
      <c r="H5" s="1"/>
      <c r="I5" s="78"/>
      <c r="N5" s="122"/>
    </row>
    <row r="6" spans="1:27">
      <c r="A6" s="184" t="s">
        <v>11</v>
      </c>
      <c r="B6" s="185"/>
      <c r="C6" s="186" t="s">
        <v>277</v>
      </c>
      <c r="D6" s="187"/>
      <c r="E6" s="187"/>
      <c r="F6" s="188"/>
      <c r="G6" s="1"/>
      <c r="H6" s="1"/>
      <c r="I6" s="1"/>
    </row>
    <row r="7" spans="1:27">
      <c r="A7" s="184" t="s">
        <v>12</v>
      </c>
      <c r="B7" s="185"/>
      <c r="C7" s="186" t="s">
        <v>278</v>
      </c>
      <c r="D7" s="187"/>
      <c r="E7" s="187"/>
      <c r="F7" s="188"/>
      <c r="G7" s="1"/>
      <c r="H7" s="1"/>
      <c r="I7" s="1"/>
    </row>
    <row r="8" spans="1:27">
      <c r="A8" s="184" t="s">
        <v>13</v>
      </c>
      <c r="B8" s="185"/>
      <c r="C8" s="186" t="s">
        <v>279</v>
      </c>
      <c r="D8" s="187"/>
      <c r="E8" s="187"/>
      <c r="F8" s="188"/>
      <c r="G8" s="1"/>
      <c r="H8" s="1"/>
      <c r="I8" s="1"/>
    </row>
    <row r="9" spans="1:27" ht="13.5" thickBot="1">
      <c r="A9" s="189" t="s">
        <v>14</v>
      </c>
      <c r="B9" s="190"/>
      <c r="C9" s="191" t="s">
        <v>280</v>
      </c>
      <c r="D9" s="192"/>
      <c r="E9" s="192"/>
      <c r="F9" s="193"/>
      <c r="G9" s="1"/>
      <c r="H9" s="1"/>
      <c r="I9" s="1"/>
    </row>
    <row r="10" spans="1:27">
      <c r="A10" s="7"/>
      <c r="B10" s="1"/>
      <c r="C10" s="1"/>
      <c r="D10" s="1"/>
      <c r="E10" s="1"/>
      <c r="F10" s="1"/>
      <c r="G10" s="1"/>
      <c r="H10" s="1"/>
      <c r="I10" s="1"/>
    </row>
    <row r="12" spans="1:27">
      <c r="A12" s="201" t="s">
        <v>8</v>
      </c>
      <c r="B12" s="202"/>
      <c r="C12" s="202"/>
      <c r="D12" s="202"/>
      <c r="E12" s="202"/>
      <c r="F12" s="202"/>
      <c r="G12" s="202"/>
      <c r="H12" s="202"/>
      <c r="I12" s="202"/>
      <c r="J12" s="202"/>
      <c r="K12" s="202"/>
      <c r="L12" s="202"/>
    </row>
    <row r="13" spans="1:27">
      <c r="A13" s="107" t="s">
        <v>170</v>
      </c>
      <c r="B13" s="107" t="s">
        <v>2</v>
      </c>
      <c r="C13" s="107" t="s">
        <v>3</v>
      </c>
      <c r="D13" s="107" t="s">
        <v>4</v>
      </c>
      <c r="E13" s="107" t="s">
        <v>171</v>
      </c>
      <c r="G13" s="107" t="s">
        <v>172</v>
      </c>
      <c r="H13" s="107" t="s">
        <v>170</v>
      </c>
      <c r="I13" s="107" t="s">
        <v>2</v>
      </c>
      <c r="J13" s="107" t="s">
        <v>173</v>
      </c>
      <c r="K13" s="107" t="s">
        <v>171</v>
      </c>
      <c r="L13" s="107" t="s">
        <v>174</v>
      </c>
      <c r="M13" s="109" t="s">
        <v>175</v>
      </c>
      <c r="N13" s="108" t="s">
        <v>2</v>
      </c>
      <c r="O13" s="108" t="s">
        <v>173</v>
      </c>
      <c r="P13" s="108" t="s">
        <v>171</v>
      </c>
      <c r="Q13" s="108" t="s">
        <v>174</v>
      </c>
      <c r="R13" s="108" t="s">
        <v>176</v>
      </c>
      <c r="S13" s="108" t="s">
        <v>2</v>
      </c>
      <c r="T13" s="108" t="s">
        <v>173</v>
      </c>
      <c r="U13" s="108" t="s">
        <v>171</v>
      </c>
      <c r="V13" s="108" t="s">
        <v>174</v>
      </c>
      <c r="W13" s="110" t="s">
        <v>177</v>
      </c>
      <c r="X13" s="108" t="s">
        <v>2</v>
      </c>
      <c r="Y13" s="108" t="s">
        <v>173</v>
      </c>
      <c r="Z13" s="108" t="s">
        <v>171</v>
      </c>
      <c r="AA13" s="108" t="s">
        <v>52</v>
      </c>
    </row>
    <row r="14" spans="1:27">
      <c r="A14" s="106">
        <v>1</v>
      </c>
      <c r="B14" s="111">
        <f>'Duals Elimination'!B25</f>
        <v>28</v>
      </c>
      <c r="C14" s="104" t="str">
        <f>'Duals Elimination'!D25</f>
        <v>Parkes</v>
      </c>
      <c r="D14" s="104" t="str">
        <f>'Duals Elimination'!E25</f>
        <v>Ben</v>
      </c>
      <c r="E14" s="111">
        <f>'Duals Elimination'!T25</f>
        <v>26.5</v>
      </c>
      <c r="H14" s="120">
        <v>1</v>
      </c>
      <c r="I14" s="120">
        <f>B14</f>
        <v>28</v>
      </c>
      <c r="J14" s="121"/>
      <c r="K14" s="121"/>
      <c r="L14" s="118">
        <v>28</v>
      </c>
      <c r="N14" s="120">
        <f>L14</f>
        <v>28</v>
      </c>
      <c r="O14" s="121"/>
      <c r="P14" s="121"/>
      <c r="Q14" s="118">
        <v>28</v>
      </c>
      <c r="R14" s="79"/>
      <c r="S14" s="120">
        <f>Q14</f>
        <v>28</v>
      </c>
      <c r="T14" s="121"/>
      <c r="U14" s="121"/>
      <c r="V14" s="118">
        <v>28</v>
      </c>
      <c r="X14" s="120">
        <f>V14</f>
        <v>28</v>
      </c>
      <c r="Y14" s="121"/>
      <c r="Z14" s="121"/>
      <c r="AA14" s="104">
        <v>24</v>
      </c>
    </row>
    <row r="15" spans="1:27">
      <c r="A15" s="106">
        <v>2</v>
      </c>
      <c r="B15" s="131">
        <f>'Duals Elimination'!B26</f>
        <v>25</v>
      </c>
      <c r="C15" s="104" t="str">
        <f>'Duals Elimination'!D26</f>
        <v>Bennett</v>
      </c>
      <c r="D15" s="104" t="str">
        <f>'Duals Elimination'!E26</f>
        <v>Andy</v>
      </c>
      <c r="E15" s="131">
        <f>'Duals Elimination'!T26</f>
        <v>25.003500000000003</v>
      </c>
      <c r="H15" s="120">
        <v>16</v>
      </c>
      <c r="I15" s="120">
        <f>B29</f>
        <v>40</v>
      </c>
      <c r="J15" s="121"/>
      <c r="K15" s="121">
        <v>7</v>
      </c>
      <c r="L15" s="112"/>
      <c r="N15" s="120">
        <f>L16</f>
        <v>39</v>
      </c>
      <c r="O15" s="121"/>
      <c r="P15" s="121">
        <v>2</v>
      </c>
      <c r="Q15" s="115"/>
      <c r="R15" s="79"/>
      <c r="S15" s="120">
        <f>Q16</f>
        <v>34</v>
      </c>
      <c r="T15" s="121"/>
      <c r="U15" s="121">
        <v>0</v>
      </c>
      <c r="V15" s="112"/>
      <c r="X15" s="120">
        <f>V16</f>
        <v>24</v>
      </c>
      <c r="Y15" s="121"/>
      <c r="Z15" s="121">
        <v>14</v>
      </c>
      <c r="AA15" s="105" t="s">
        <v>53</v>
      </c>
    </row>
    <row r="16" spans="1:27">
      <c r="A16" s="106">
        <v>3</v>
      </c>
      <c r="B16" s="131">
        <f>'Duals Elimination'!B27</f>
        <v>24</v>
      </c>
      <c r="C16" s="104" t="str">
        <f>'Duals Elimination'!D27</f>
        <v>Longley</v>
      </c>
      <c r="D16" s="104" t="str">
        <f>'Duals Elimination'!E27</f>
        <v>Andy</v>
      </c>
      <c r="E16" s="131">
        <f>'Duals Elimination'!T27</f>
        <v>24.928000000000001</v>
      </c>
      <c r="H16" s="119">
        <v>9</v>
      </c>
      <c r="I16" s="119">
        <f>B22</f>
        <v>29</v>
      </c>
      <c r="J16" s="123"/>
      <c r="K16" s="123"/>
      <c r="L16" s="118">
        <v>39</v>
      </c>
      <c r="N16" s="119">
        <f>L18</f>
        <v>37</v>
      </c>
      <c r="O16" s="123"/>
      <c r="P16" s="123">
        <v>6</v>
      </c>
      <c r="Q16" s="118">
        <v>34</v>
      </c>
      <c r="R16" s="79"/>
      <c r="S16" s="119">
        <f>Q18</f>
        <v>24</v>
      </c>
      <c r="T16" s="123"/>
      <c r="U16" s="123">
        <v>14</v>
      </c>
      <c r="V16" s="118">
        <v>24</v>
      </c>
      <c r="AA16" s="104">
        <v>28</v>
      </c>
    </row>
    <row r="17" spans="1:27">
      <c r="A17" s="106">
        <v>4</v>
      </c>
      <c r="B17" s="131">
        <f>'Duals Elimination'!B28</f>
        <v>34</v>
      </c>
      <c r="C17" s="104" t="str">
        <f>'Duals Elimination'!D28</f>
        <v>Houston</v>
      </c>
      <c r="D17" s="104" t="str">
        <f>'Duals Elimination'!E28</f>
        <v>Samuel</v>
      </c>
      <c r="E17" s="131">
        <f>'Duals Elimination'!T28</f>
        <v>24.294999999999998</v>
      </c>
      <c r="H17" s="119">
        <v>8</v>
      </c>
      <c r="I17" s="119">
        <f>B21</f>
        <v>39</v>
      </c>
      <c r="J17" s="123"/>
      <c r="K17" s="123">
        <v>17</v>
      </c>
      <c r="L17" s="112"/>
      <c r="N17" s="119">
        <f>L20</f>
        <v>34</v>
      </c>
      <c r="O17" s="123"/>
      <c r="P17" s="123"/>
      <c r="Q17" s="115"/>
      <c r="R17" s="79"/>
      <c r="S17" s="119">
        <f>Q20</f>
        <v>25</v>
      </c>
      <c r="T17" s="123"/>
      <c r="U17" s="123"/>
    </row>
    <row r="18" spans="1:27">
      <c r="A18" s="106">
        <v>5</v>
      </c>
      <c r="B18" s="131">
        <f>'Duals Elimination'!B29</f>
        <v>30</v>
      </c>
      <c r="C18" s="104" t="str">
        <f>'Duals Elimination'!D29</f>
        <v>Keyes</v>
      </c>
      <c r="D18" s="104" t="str">
        <f>'Duals Elimination'!E29</f>
        <v>Liam</v>
      </c>
      <c r="E18" s="131">
        <f>'Duals Elimination'!T29</f>
        <v>23.0625</v>
      </c>
      <c r="H18" s="120">
        <v>5</v>
      </c>
      <c r="I18" s="120">
        <f>B18</f>
        <v>30</v>
      </c>
      <c r="J18" s="121"/>
      <c r="K18" s="121"/>
      <c r="L18" s="118">
        <v>37</v>
      </c>
      <c r="N18" s="120">
        <f>L22</f>
        <v>24</v>
      </c>
      <c r="O18" s="121"/>
      <c r="P18" s="121">
        <v>19</v>
      </c>
      <c r="Q18" s="118">
        <v>24</v>
      </c>
      <c r="W18" s="109" t="s">
        <v>178</v>
      </c>
      <c r="X18" s="105" t="s">
        <v>2</v>
      </c>
      <c r="Y18" s="105" t="s">
        <v>173</v>
      </c>
      <c r="Z18" s="105" t="s">
        <v>171</v>
      </c>
      <c r="AA18" s="105" t="s">
        <v>54</v>
      </c>
    </row>
    <row r="19" spans="1:27">
      <c r="A19" s="106">
        <v>6</v>
      </c>
      <c r="B19" s="131">
        <f>'Duals Elimination'!B30</f>
        <v>36</v>
      </c>
      <c r="C19" s="104" t="str">
        <f>'Duals Elimination'!D30</f>
        <v>Englert</v>
      </c>
      <c r="D19" s="104" t="str">
        <f>'Duals Elimination'!E30</f>
        <v>Joss</v>
      </c>
      <c r="E19" s="131">
        <f>'Duals Elimination'!T30</f>
        <v>21.379153008962867</v>
      </c>
      <c r="H19" s="120">
        <v>12</v>
      </c>
      <c r="I19" s="120">
        <f>B25</f>
        <v>37</v>
      </c>
      <c r="J19" s="121"/>
      <c r="K19" s="121">
        <v>25</v>
      </c>
      <c r="L19" s="112"/>
      <c r="N19" s="120">
        <f>L24</f>
        <v>36</v>
      </c>
      <c r="O19" s="121"/>
      <c r="P19" s="121"/>
      <c r="Q19" s="112"/>
      <c r="X19" s="123">
        <v>34</v>
      </c>
      <c r="Y19" s="123"/>
      <c r="Z19" s="123"/>
      <c r="AA19" s="104">
        <v>34</v>
      </c>
    </row>
    <row r="20" spans="1:27">
      <c r="A20" s="106">
        <v>7</v>
      </c>
      <c r="B20" s="131">
        <f>'Duals Elimination'!B31</f>
        <v>27</v>
      </c>
      <c r="C20" s="104" t="str">
        <f>'Duals Elimination'!D31</f>
        <v>Gaskin</v>
      </c>
      <c r="D20" s="104" t="str">
        <f>'Duals Elimination'!E31</f>
        <v>Sam</v>
      </c>
      <c r="E20" s="131">
        <f>'Duals Elimination'!T31</f>
        <v>21.349</v>
      </c>
      <c r="H20" s="119">
        <v>4</v>
      </c>
      <c r="I20" s="119">
        <f>B17</f>
        <v>34</v>
      </c>
      <c r="J20" s="123"/>
      <c r="K20" s="123"/>
      <c r="L20" s="118">
        <v>34</v>
      </c>
      <c r="N20" s="119">
        <f>L26</f>
        <v>27</v>
      </c>
      <c r="O20" s="123"/>
      <c r="P20" s="123">
        <v>10</v>
      </c>
      <c r="Q20" s="118">
        <v>25</v>
      </c>
      <c r="X20" s="123">
        <v>25</v>
      </c>
      <c r="Y20" s="123"/>
      <c r="Z20" s="123">
        <v>10</v>
      </c>
      <c r="AA20" s="105" t="s">
        <v>55</v>
      </c>
    </row>
    <row r="21" spans="1:27">
      <c r="A21" s="106">
        <v>8</v>
      </c>
      <c r="B21" s="131">
        <f>'Duals Elimination'!B32</f>
        <v>39</v>
      </c>
      <c r="C21" s="104" t="str">
        <f>'Duals Elimination'!D32</f>
        <v>Feneley</v>
      </c>
      <c r="D21" s="104" t="str">
        <f>'Duals Elimination'!E32</f>
        <v>William</v>
      </c>
      <c r="E21" s="131">
        <f>'Duals Elimination'!T32</f>
        <v>20.645499999999998</v>
      </c>
      <c r="H21" s="119">
        <v>13</v>
      </c>
      <c r="I21" s="119">
        <f>B26</f>
        <v>44</v>
      </c>
      <c r="J21" s="123"/>
      <c r="K21" s="123">
        <v>8</v>
      </c>
      <c r="L21" s="112"/>
      <c r="N21" s="119">
        <f>L28</f>
        <v>25</v>
      </c>
      <c r="O21" s="123"/>
      <c r="P21" s="123"/>
      <c r="AA21" s="104">
        <v>25</v>
      </c>
    </row>
    <row r="22" spans="1:27">
      <c r="A22" s="106">
        <v>9</v>
      </c>
      <c r="B22" s="131">
        <f>'Duals Elimination'!B33</f>
        <v>29</v>
      </c>
      <c r="C22" s="104" t="str">
        <f>'Duals Elimination'!D33</f>
        <v>DAVIS</v>
      </c>
      <c r="D22" s="104" t="str">
        <f>'Duals Elimination'!E33</f>
        <v>ETHAN</v>
      </c>
      <c r="E22" s="131">
        <f>'Duals Elimination'!T33</f>
        <v>20.25776056338028</v>
      </c>
      <c r="H22" s="120">
        <v>3</v>
      </c>
      <c r="I22" s="120">
        <f>B16</f>
        <v>24</v>
      </c>
      <c r="J22" s="121"/>
      <c r="K22" s="121">
        <v>22</v>
      </c>
      <c r="L22" s="118">
        <v>24</v>
      </c>
    </row>
    <row r="23" spans="1:27">
      <c r="A23" s="106">
        <v>10</v>
      </c>
      <c r="B23" s="131">
        <f>'Duals Elimination'!B34</f>
        <v>38</v>
      </c>
      <c r="C23" s="104" t="str">
        <f>'Duals Elimination'!D34</f>
        <v>Rose</v>
      </c>
      <c r="D23" s="104" t="str">
        <f>'Duals Elimination'!E34</f>
        <v xml:space="preserve">James </v>
      </c>
      <c r="E23" s="131">
        <f>'Duals Elimination'!T34</f>
        <v>19.278462868117799</v>
      </c>
      <c r="H23" s="120">
        <v>14</v>
      </c>
      <c r="I23" s="120">
        <f>B27</f>
        <v>35</v>
      </c>
      <c r="J23" s="121"/>
      <c r="K23" s="121"/>
      <c r="L23" s="112"/>
    </row>
    <row r="24" spans="1:27">
      <c r="A24" s="106">
        <v>11</v>
      </c>
      <c r="B24" s="131">
        <f>'Duals Elimination'!B35</f>
        <v>33</v>
      </c>
      <c r="C24" s="104" t="str">
        <f>'Duals Elimination'!D35</f>
        <v>Rascagneres</v>
      </c>
      <c r="D24" s="104" t="str">
        <f>'Duals Elimination'!E35</f>
        <v>Thomas</v>
      </c>
      <c r="E24" s="131">
        <f>'Duals Elimination'!T35</f>
        <v>18.609500000000001</v>
      </c>
      <c r="H24" s="119">
        <v>6</v>
      </c>
      <c r="I24" s="119">
        <f>B19</f>
        <v>36</v>
      </c>
      <c r="J24" s="123"/>
      <c r="K24" s="123"/>
      <c r="L24" s="118">
        <v>36</v>
      </c>
      <c r="U24" s="124"/>
    </row>
    <row r="25" spans="1:27">
      <c r="A25" s="106">
        <v>12</v>
      </c>
      <c r="B25" s="131">
        <f>'Duals Elimination'!B36</f>
        <v>37</v>
      </c>
      <c r="C25" s="104" t="str">
        <f>'Duals Elimination'!D36</f>
        <v>Atherton</v>
      </c>
      <c r="D25" s="104" t="str">
        <f>'Duals Elimination'!E36</f>
        <v>Lucas</v>
      </c>
      <c r="E25" s="131">
        <f>'Duals Elimination'!T36</f>
        <v>18.296203585147246</v>
      </c>
      <c r="H25" s="119">
        <v>11</v>
      </c>
      <c r="I25" s="119">
        <f>B24</f>
        <v>33</v>
      </c>
      <c r="J25" s="123"/>
      <c r="K25" s="123">
        <v>10</v>
      </c>
      <c r="L25" s="112"/>
    </row>
    <row r="26" spans="1:27">
      <c r="A26" s="106">
        <v>13</v>
      </c>
      <c r="B26" s="131">
        <f>'Duals Elimination'!B37</f>
        <v>44</v>
      </c>
      <c r="C26" s="104" t="str">
        <f>'Duals Elimination'!D37</f>
        <v>Savery</v>
      </c>
      <c r="D26" s="104" t="str">
        <f>'Duals Elimination'!E37</f>
        <v>Richard</v>
      </c>
      <c r="E26" s="131">
        <f>'Duals Elimination'!T37</f>
        <v>17.299499999999998</v>
      </c>
      <c r="H26" s="120">
        <v>7</v>
      </c>
      <c r="I26" s="120">
        <f>B20</f>
        <v>27</v>
      </c>
      <c r="J26" s="121"/>
      <c r="K26" s="121">
        <v>14</v>
      </c>
      <c r="L26" s="118">
        <v>27</v>
      </c>
    </row>
    <row r="27" spans="1:27">
      <c r="A27" s="106">
        <v>14</v>
      </c>
      <c r="B27" s="131">
        <f>'Duals Elimination'!B38</f>
        <v>35</v>
      </c>
      <c r="C27" s="104" t="str">
        <f>'Duals Elimination'!D38</f>
        <v>McGregor-Ogden</v>
      </c>
      <c r="D27" s="104" t="str">
        <f>'Duals Elimination'!E38</f>
        <v>Cameron</v>
      </c>
      <c r="E27" s="131">
        <f>'Duals Elimination'!T38</f>
        <v>16.942</v>
      </c>
      <c r="H27" s="120">
        <v>10</v>
      </c>
      <c r="I27" s="120">
        <f>B23</f>
        <v>38</v>
      </c>
      <c r="J27" s="121"/>
      <c r="K27" s="121"/>
      <c r="L27" s="112"/>
    </row>
    <row r="28" spans="1:27">
      <c r="A28" s="106">
        <v>15</v>
      </c>
      <c r="B28" s="131">
        <f>'Duals Elimination'!B39</f>
        <v>26</v>
      </c>
      <c r="C28" s="104" t="str">
        <f>'Duals Elimination'!D39</f>
        <v>Jones</v>
      </c>
      <c r="D28" s="104" t="str">
        <f>'Duals Elimination'!E39</f>
        <v>Sam</v>
      </c>
      <c r="E28" s="131">
        <f>'Duals Elimination'!T39</f>
        <v>16.744500000000002</v>
      </c>
      <c r="H28" s="119">
        <v>15</v>
      </c>
      <c r="I28" s="119">
        <f>B28</f>
        <v>26</v>
      </c>
      <c r="J28" s="123"/>
      <c r="K28" s="123"/>
      <c r="L28" s="118">
        <v>25</v>
      </c>
    </row>
    <row r="29" spans="1:27">
      <c r="A29" s="106">
        <v>16</v>
      </c>
      <c r="B29" s="131">
        <f>'Duals Elimination'!B40</f>
        <v>40</v>
      </c>
      <c r="C29" s="104" t="str">
        <f>'Duals Elimination'!D40</f>
        <v>Burley</v>
      </c>
      <c r="D29" s="104" t="str">
        <f>'Duals Elimination'!E40</f>
        <v>Sam</v>
      </c>
      <c r="E29" s="131">
        <f>'Duals Elimination'!T40</f>
        <v>14.450027528809219</v>
      </c>
      <c r="H29" s="119">
        <v>2</v>
      </c>
      <c r="I29" s="119">
        <f>B15</f>
        <v>25</v>
      </c>
      <c r="J29" s="123"/>
      <c r="K29" s="123">
        <v>22</v>
      </c>
    </row>
  </sheetData>
  <mergeCells count="13">
    <mergeCell ref="A12:L12"/>
    <mergeCell ref="A1:I1"/>
    <mergeCell ref="A2:I2"/>
    <mergeCell ref="A5:B5"/>
    <mergeCell ref="C5:F5"/>
    <mergeCell ref="A6:B6"/>
    <mergeCell ref="C6:F6"/>
    <mergeCell ref="A7:B7"/>
    <mergeCell ref="C7:F7"/>
    <mergeCell ref="A8:B8"/>
    <mergeCell ref="C8:F8"/>
    <mergeCell ref="A9:B9"/>
    <mergeCell ref="C9:F9"/>
  </mergeCells>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dimension ref="A1:V20"/>
  <sheetViews>
    <sheetView topLeftCell="B1" zoomScale="75" zoomScaleNormal="75" workbookViewId="0">
      <selection activeCell="C5" sqref="C5:F9"/>
    </sheetView>
  </sheetViews>
  <sheetFormatPr defaultRowHeight="12.75"/>
  <cols>
    <col min="1" max="1" width="15.42578125" customWidth="1"/>
    <col min="3" max="3" width="11.28515625" customWidth="1"/>
    <col min="4" max="4" width="10.28515625" customWidth="1"/>
    <col min="8" max="8" width="15" customWidth="1"/>
    <col min="12" max="12" width="10" customWidth="1"/>
    <col min="17" max="17" width="9.7109375" customWidth="1"/>
  </cols>
  <sheetData>
    <row r="1" spans="1:22" ht="26.25">
      <c r="A1" s="194" t="s">
        <v>9</v>
      </c>
      <c r="B1" s="194"/>
      <c r="C1" s="194"/>
      <c r="D1" s="194"/>
      <c r="E1" s="194"/>
      <c r="F1" s="194"/>
      <c r="G1" s="194"/>
      <c r="H1" s="194"/>
      <c r="I1" s="194"/>
    </row>
    <row r="2" spans="1:22" ht="18">
      <c r="A2" s="195" t="s">
        <v>19</v>
      </c>
      <c r="B2" s="195"/>
      <c r="C2" s="195"/>
      <c r="D2" s="195"/>
      <c r="E2" s="195"/>
      <c r="F2" s="195"/>
      <c r="G2" s="195"/>
      <c r="H2" s="195"/>
      <c r="I2" s="195"/>
    </row>
    <row r="3" spans="1:22">
      <c r="A3" s="7"/>
      <c r="B3" s="1"/>
      <c r="C3" s="1"/>
      <c r="D3" s="1"/>
      <c r="E3" s="1"/>
      <c r="F3" s="1"/>
      <c r="G3" s="1"/>
      <c r="H3" s="1"/>
      <c r="I3" s="1"/>
    </row>
    <row r="4" spans="1:22" ht="13.5" thickBot="1">
      <c r="A4" s="7"/>
      <c r="B4" s="1"/>
      <c r="C4" s="1"/>
      <c r="D4" s="1"/>
      <c r="E4" s="1"/>
      <c r="F4" s="1"/>
      <c r="G4" s="1"/>
      <c r="H4" s="1"/>
      <c r="I4" s="1"/>
    </row>
    <row r="5" spans="1:22">
      <c r="A5" s="196" t="s">
        <v>10</v>
      </c>
      <c r="B5" s="197"/>
      <c r="C5" s="198" t="s">
        <v>276</v>
      </c>
      <c r="D5" s="199"/>
      <c r="E5" s="199"/>
      <c r="F5" s="200"/>
      <c r="G5" s="1"/>
      <c r="H5" s="1"/>
      <c r="I5" s="78"/>
    </row>
    <row r="6" spans="1:22">
      <c r="A6" s="184" t="s">
        <v>11</v>
      </c>
      <c r="B6" s="185"/>
      <c r="C6" s="186" t="s">
        <v>277</v>
      </c>
      <c r="D6" s="187"/>
      <c r="E6" s="187"/>
      <c r="F6" s="188"/>
      <c r="G6" s="1"/>
      <c r="H6" s="1"/>
      <c r="I6" s="1"/>
    </row>
    <row r="7" spans="1:22">
      <c r="A7" s="184" t="s">
        <v>12</v>
      </c>
      <c r="B7" s="185"/>
      <c r="C7" s="186" t="s">
        <v>278</v>
      </c>
      <c r="D7" s="187"/>
      <c r="E7" s="187"/>
      <c r="F7" s="188"/>
      <c r="G7" s="1"/>
      <c r="H7" s="1"/>
      <c r="I7" s="1"/>
    </row>
    <row r="8" spans="1:22">
      <c r="A8" s="184" t="s">
        <v>13</v>
      </c>
      <c r="B8" s="185"/>
      <c r="C8" s="186" t="s">
        <v>279</v>
      </c>
      <c r="D8" s="187"/>
      <c r="E8" s="187"/>
      <c r="F8" s="188"/>
      <c r="G8" s="1"/>
      <c r="H8" s="1"/>
      <c r="I8" s="1"/>
    </row>
    <row r="9" spans="1:22" ht="13.5" thickBot="1">
      <c r="A9" s="189" t="s">
        <v>14</v>
      </c>
      <c r="B9" s="190"/>
      <c r="C9" s="191" t="s">
        <v>280</v>
      </c>
      <c r="D9" s="192"/>
      <c r="E9" s="192"/>
      <c r="F9" s="193"/>
      <c r="G9" s="1"/>
      <c r="H9" s="1"/>
      <c r="I9" s="1"/>
    </row>
    <row r="11" spans="1:22">
      <c r="A11" s="202" t="s">
        <v>0</v>
      </c>
      <c r="B11" s="202"/>
      <c r="C11" s="202"/>
      <c r="D11" s="202"/>
      <c r="E11" s="202"/>
      <c r="F11" s="202"/>
      <c r="G11" s="202"/>
      <c r="H11" s="202"/>
      <c r="I11" s="202"/>
      <c r="J11" s="202"/>
      <c r="K11" s="202"/>
      <c r="L11" s="202"/>
    </row>
    <row r="12" spans="1:22">
      <c r="A12" s="107" t="s">
        <v>170</v>
      </c>
      <c r="B12" s="107" t="s">
        <v>2</v>
      </c>
      <c r="C12" s="107" t="s">
        <v>3</v>
      </c>
      <c r="D12" s="107" t="s">
        <v>4</v>
      </c>
      <c r="E12" s="107" t="s">
        <v>171</v>
      </c>
      <c r="G12" s="107" t="s">
        <v>172</v>
      </c>
      <c r="H12" s="107" t="s">
        <v>170</v>
      </c>
      <c r="I12" s="107" t="s">
        <v>2</v>
      </c>
      <c r="J12" s="107" t="s">
        <v>173</v>
      </c>
      <c r="K12" s="107" t="s">
        <v>171</v>
      </c>
      <c r="L12" s="107" t="s">
        <v>174</v>
      </c>
      <c r="M12" s="108" t="s">
        <v>176</v>
      </c>
      <c r="N12" s="108" t="s">
        <v>2</v>
      </c>
      <c r="O12" s="108" t="s">
        <v>173</v>
      </c>
      <c r="P12" s="108" t="s">
        <v>171</v>
      </c>
      <c r="Q12" s="108" t="s">
        <v>174</v>
      </c>
      <c r="R12" s="110" t="s">
        <v>177</v>
      </c>
      <c r="S12" s="108" t="s">
        <v>2</v>
      </c>
      <c r="T12" s="108" t="s">
        <v>173</v>
      </c>
      <c r="U12" s="108" t="s">
        <v>171</v>
      </c>
      <c r="V12" s="108" t="s">
        <v>52</v>
      </c>
    </row>
    <row r="13" spans="1:22">
      <c r="A13" s="111">
        <v>1</v>
      </c>
      <c r="B13" s="111">
        <f>'Duals Elimination'!B13</f>
        <v>7</v>
      </c>
      <c r="C13" s="116" t="str">
        <f>'Duals Elimination'!D13</f>
        <v>Wilkinson</v>
      </c>
      <c r="D13" s="116" t="str">
        <f>'Duals Elimination'!E13</f>
        <v>Millie</v>
      </c>
      <c r="E13" s="111">
        <f>'Duals Elimination'!T13</f>
        <v>16.703625480153647</v>
      </c>
      <c r="H13" s="120">
        <v>1</v>
      </c>
      <c r="I13" s="120">
        <f>B13</f>
        <v>7</v>
      </c>
      <c r="J13" s="120"/>
      <c r="K13" s="120"/>
      <c r="L13" s="111">
        <v>7</v>
      </c>
      <c r="N13" s="120">
        <f>L13</f>
        <v>7</v>
      </c>
      <c r="O13" s="120"/>
      <c r="P13" s="120"/>
      <c r="Q13" s="113">
        <v>7</v>
      </c>
      <c r="R13" s="114"/>
      <c r="S13" s="120">
        <f>Q13</f>
        <v>7</v>
      </c>
      <c r="T13" s="120"/>
      <c r="U13" s="120"/>
      <c r="V13" s="117">
        <v>4</v>
      </c>
    </row>
    <row r="14" spans="1:22">
      <c r="A14" s="111">
        <v>2</v>
      </c>
      <c r="B14" s="111">
        <f>'Duals Elimination'!B14</f>
        <v>4</v>
      </c>
      <c r="C14" s="116" t="str">
        <f>'Duals Elimination'!D14</f>
        <v>Fenwick</v>
      </c>
      <c r="D14" s="116" t="str">
        <f>'Duals Elimination'!E14</f>
        <v>Thea</v>
      </c>
      <c r="E14" s="111">
        <f>'Duals Elimination'!T14</f>
        <v>16.416401927016643</v>
      </c>
      <c r="H14" s="120">
        <v>8</v>
      </c>
      <c r="I14" s="120">
        <f>B20</f>
        <v>0</v>
      </c>
      <c r="J14" s="120"/>
      <c r="K14" s="120">
        <v>0</v>
      </c>
      <c r="L14" s="112"/>
      <c r="N14" s="120">
        <f>L15</f>
        <v>1</v>
      </c>
      <c r="O14" s="120"/>
      <c r="P14" s="120">
        <v>10</v>
      </c>
      <c r="Q14" s="112"/>
      <c r="R14" s="115"/>
      <c r="S14" s="120">
        <f>Q15</f>
        <v>4</v>
      </c>
      <c r="T14" s="120"/>
      <c r="U14" s="120">
        <v>13</v>
      </c>
      <c r="V14" s="105" t="s">
        <v>53</v>
      </c>
    </row>
    <row r="15" spans="1:22">
      <c r="A15" s="111">
        <v>3</v>
      </c>
      <c r="B15" s="111">
        <f>'Duals Elimination'!B15</f>
        <v>2</v>
      </c>
      <c r="C15" s="116" t="str">
        <f>'Duals Elimination'!D15</f>
        <v>Brown</v>
      </c>
      <c r="D15" s="116" t="str">
        <f>'Duals Elimination'!E15</f>
        <v xml:space="preserve">Isobel </v>
      </c>
      <c r="E15" s="111">
        <f>'Duals Elimination'!T15</f>
        <v>16.009999999999998</v>
      </c>
      <c r="H15" s="119">
        <v>4</v>
      </c>
      <c r="I15" s="119">
        <f>B16</f>
        <v>1</v>
      </c>
      <c r="J15" s="119"/>
      <c r="K15" s="119">
        <v>25</v>
      </c>
      <c r="L15" s="111">
        <v>1</v>
      </c>
      <c r="N15" s="119">
        <f>L17</f>
        <v>2</v>
      </c>
      <c r="O15" s="119"/>
      <c r="P15" s="119"/>
      <c r="Q15" s="111">
        <v>4</v>
      </c>
      <c r="R15" s="112"/>
      <c r="S15" s="112"/>
      <c r="T15" s="112"/>
      <c r="U15" s="112"/>
      <c r="V15" s="104">
        <v>7</v>
      </c>
    </row>
    <row r="16" spans="1:22">
      <c r="A16" s="111">
        <v>4</v>
      </c>
      <c r="B16" s="111">
        <f>'Duals Elimination'!B16</f>
        <v>1</v>
      </c>
      <c r="C16" s="116" t="str">
        <f>'Duals Elimination'!D16</f>
        <v>Daniels</v>
      </c>
      <c r="D16" s="116" t="str">
        <f>'Duals Elimination'!E16</f>
        <v>Daisi</v>
      </c>
      <c r="E16" s="111">
        <f>'Duals Elimination'!T16</f>
        <v>13.1</v>
      </c>
      <c r="H16" s="119">
        <v>5</v>
      </c>
      <c r="I16" s="119">
        <f>B17</f>
        <v>3</v>
      </c>
      <c r="J16" s="119"/>
      <c r="K16" s="119"/>
      <c r="L16" s="112"/>
      <c r="N16" s="119">
        <f>L19</f>
        <v>4</v>
      </c>
      <c r="O16" s="119"/>
      <c r="P16" s="119">
        <v>14</v>
      </c>
      <c r="Q16" s="112"/>
      <c r="R16" s="112"/>
      <c r="S16" s="112"/>
      <c r="T16" s="112"/>
      <c r="U16" s="112"/>
    </row>
    <row r="17" spans="1:22">
      <c r="A17" s="111">
        <v>5</v>
      </c>
      <c r="B17" s="111">
        <f>'Duals Elimination'!B17</f>
        <v>3</v>
      </c>
      <c r="C17" s="116" t="str">
        <f>'Duals Elimination'!D17</f>
        <v>Waller</v>
      </c>
      <c r="D17" s="116" t="str">
        <f>'Duals Elimination'!E17</f>
        <v xml:space="preserve">Abby </v>
      </c>
      <c r="E17" s="111">
        <f>'Duals Elimination'!T17</f>
        <v>12.765270166453263</v>
      </c>
      <c r="H17" s="120">
        <v>3</v>
      </c>
      <c r="I17" s="120">
        <f>B15</f>
        <v>2</v>
      </c>
      <c r="J17" s="120"/>
      <c r="K17" s="120">
        <v>18</v>
      </c>
      <c r="L17" s="111">
        <v>2</v>
      </c>
      <c r="R17" s="109" t="s">
        <v>178</v>
      </c>
      <c r="S17" s="105" t="s">
        <v>2</v>
      </c>
      <c r="T17" s="105" t="s">
        <v>173</v>
      </c>
      <c r="U17" s="105" t="s">
        <v>171</v>
      </c>
      <c r="V17" s="105" t="s">
        <v>54</v>
      </c>
    </row>
    <row r="18" spans="1:22">
      <c r="A18" s="111">
        <v>6</v>
      </c>
      <c r="B18" s="111">
        <f>'Duals Elimination'!B18</f>
        <v>6</v>
      </c>
      <c r="C18" s="116" t="str">
        <f>'Duals Elimination'!D18</f>
        <v>Brown</v>
      </c>
      <c r="D18" s="116" t="str">
        <f>'Duals Elimination'!E18</f>
        <v>Elektra</v>
      </c>
      <c r="E18" s="111">
        <f>'Duals Elimination'!T18</f>
        <v>12.334124199743917</v>
      </c>
      <c r="H18" s="120">
        <v>6</v>
      </c>
      <c r="I18" s="120">
        <f>B18</f>
        <v>6</v>
      </c>
      <c r="J18" s="120"/>
      <c r="K18" s="120"/>
      <c r="L18" s="112"/>
      <c r="O18" s="122"/>
      <c r="S18" s="123">
        <v>1</v>
      </c>
      <c r="T18" s="123"/>
      <c r="U18" s="123"/>
      <c r="V18" s="104">
        <v>2</v>
      </c>
    </row>
    <row r="19" spans="1:22">
      <c r="A19" s="111">
        <v>7</v>
      </c>
      <c r="B19" s="111">
        <f>'Duals Elimination'!B19</f>
        <v>5</v>
      </c>
      <c r="C19" s="116" t="str">
        <f>'Duals Elimination'!D19</f>
        <v>Brown</v>
      </c>
      <c r="D19" s="116" t="str">
        <f>'Duals Elimination'!E19</f>
        <v>Jemima</v>
      </c>
      <c r="E19" s="111">
        <f>'Duals Elimination'!T19</f>
        <v>10.969564660691422</v>
      </c>
      <c r="H19" s="119">
        <v>7</v>
      </c>
      <c r="I19" s="119">
        <f>B19</f>
        <v>5</v>
      </c>
      <c r="J19" s="119"/>
      <c r="K19" s="119"/>
      <c r="L19" s="111">
        <v>4</v>
      </c>
      <c r="O19" s="122"/>
      <c r="S19" s="123">
        <v>2</v>
      </c>
      <c r="T19" s="123"/>
      <c r="U19" s="123">
        <v>17</v>
      </c>
      <c r="V19" s="105" t="s">
        <v>55</v>
      </c>
    </row>
    <row r="20" spans="1:22">
      <c r="A20" s="111">
        <v>8</v>
      </c>
      <c r="B20" s="111">
        <f>'Duals Elimination'!B20</f>
        <v>0</v>
      </c>
      <c r="C20" s="116">
        <f>'Duals Elimination'!D20</f>
        <v>0</v>
      </c>
      <c r="D20" s="116">
        <f>'Duals Elimination'!E20</f>
        <v>0</v>
      </c>
      <c r="E20" s="111">
        <f>'Duals Elimination'!T20</f>
        <v>0</v>
      </c>
      <c r="H20" s="119">
        <v>2</v>
      </c>
      <c r="I20" s="119">
        <f>B14</f>
        <v>4</v>
      </c>
      <c r="J20" s="119"/>
      <c r="K20" s="119">
        <v>21</v>
      </c>
      <c r="L20" s="112"/>
      <c r="V20" s="105">
        <v>1</v>
      </c>
    </row>
  </sheetData>
  <mergeCells count="13">
    <mergeCell ref="A11:L11"/>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64"/>
  <sheetViews>
    <sheetView workbookViewId="0">
      <selection activeCell="A16" sqref="A1:XFD1048576"/>
    </sheetView>
  </sheetViews>
  <sheetFormatPr defaultRowHeight="12.75"/>
  <cols>
    <col min="1" max="1" width="9.140625" customWidth="1"/>
  </cols>
  <sheetData>
    <row r="1" spans="1:1" ht="15">
      <c r="A1" s="125" t="s">
        <v>179</v>
      </c>
    </row>
    <row r="2" spans="1:1" ht="15">
      <c r="A2" s="125"/>
    </row>
    <row r="3" spans="1:1" ht="15">
      <c r="A3" s="125"/>
    </row>
    <row r="4" spans="1:1" ht="15">
      <c r="A4" s="125"/>
    </row>
    <row r="5" spans="1:1" ht="15">
      <c r="A5" s="125"/>
    </row>
    <row r="6" spans="1:1" ht="15">
      <c r="A6" s="125"/>
    </row>
    <row r="8" spans="1:1" ht="18.75">
      <c r="A8" s="126" t="s">
        <v>180</v>
      </c>
    </row>
    <row r="9" spans="1:1" ht="18.75">
      <c r="A9" s="127" t="s">
        <v>181</v>
      </c>
    </row>
    <row r="10" spans="1:1" ht="18.75">
      <c r="A10" s="127" t="s">
        <v>182</v>
      </c>
    </row>
    <row r="11" spans="1:1" ht="18.75">
      <c r="A11" s="127" t="s">
        <v>183</v>
      </c>
    </row>
    <row r="12" spans="1:1" ht="18.75">
      <c r="A12" s="128" t="s">
        <v>184</v>
      </c>
    </row>
    <row r="13" spans="1:1" ht="18.75">
      <c r="A13" s="128" t="s">
        <v>185</v>
      </c>
    </row>
    <row r="14" spans="1:1" ht="18.75">
      <c r="A14" s="128" t="s">
        <v>186</v>
      </c>
    </row>
    <row r="15" spans="1:1" ht="18.75">
      <c r="A15" s="126" t="s">
        <v>187</v>
      </c>
    </row>
    <row r="16" spans="1:1" ht="18.75">
      <c r="A16" s="129" t="s">
        <v>188</v>
      </c>
    </row>
    <row r="17" spans="1:1" ht="18.75">
      <c r="A17" s="129" t="s">
        <v>189</v>
      </c>
    </row>
    <row r="18" spans="1:1" ht="18.75">
      <c r="A18" s="129" t="s">
        <v>190</v>
      </c>
    </row>
    <row r="19" spans="1:1" ht="18.75">
      <c r="A19" s="129" t="s">
        <v>191</v>
      </c>
    </row>
    <row r="20" spans="1:1" ht="18.75">
      <c r="A20" s="126" t="s">
        <v>192</v>
      </c>
    </row>
    <row r="21" spans="1:1" ht="18.75">
      <c r="A21" s="127" t="s">
        <v>193</v>
      </c>
    </row>
    <row r="22" spans="1:1" ht="18.75">
      <c r="A22" s="128" t="s">
        <v>194</v>
      </c>
    </row>
    <row r="23" spans="1:1" ht="18.75">
      <c r="A23" s="128" t="s">
        <v>195</v>
      </c>
    </row>
    <row r="24" spans="1:1" ht="18.75">
      <c r="A24" s="127" t="s">
        <v>196</v>
      </c>
    </row>
    <row r="25" spans="1:1" ht="21">
      <c r="A25" s="128" t="s">
        <v>197</v>
      </c>
    </row>
    <row r="26" spans="1:1" ht="18.75">
      <c r="A26" s="128" t="s">
        <v>198</v>
      </c>
    </row>
    <row r="27" spans="1:1" ht="18.75">
      <c r="A27" s="126"/>
    </row>
    <row r="28" spans="1:1" ht="18.75">
      <c r="A28" s="126"/>
    </row>
    <row r="29" spans="1:1" ht="18.75">
      <c r="A29" s="126" t="s">
        <v>199</v>
      </c>
    </row>
    <row r="30" spans="1:1" ht="18.75">
      <c r="A30" s="128" t="s">
        <v>200</v>
      </c>
    </row>
    <row r="31" spans="1:1" ht="18.75">
      <c r="A31" s="126"/>
    </row>
    <row r="32" spans="1:1" ht="18.75">
      <c r="A32" s="126" t="s">
        <v>201</v>
      </c>
    </row>
    <row r="34" spans="1:1" ht="15">
      <c r="A34" s="130" t="s">
        <v>202</v>
      </c>
    </row>
    <row r="36" spans="1:1" ht="15">
      <c r="A36" s="125" t="s">
        <v>203</v>
      </c>
    </row>
    <row r="38" spans="1:1" ht="15">
      <c r="A38" s="130" t="s">
        <v>204</v>
      </c>
    </row>
    <row r="40" spans="1:1" ht="15">
      <c r="A40" s="125" t="s">
        <v>205</v>
      </c>
    </row>
    <row r="42" spans="1:1" ht="15">
      <c r="A42" s="130" t="s">
        <v>206</v>
      </c>
    </row>
    <row r="44" spans="1:1" ht="15">
      <c r="A44" s="125" t="s">
        <v>207</v>
      </c>
    </row>
    <row r="46" spans="1:1" ht="15">
      <c r="A46" s="130" t="s">
        <v>208</v>
      </c>
    </row>
    <row r="48" spans="1:1" ht="15">
      <c r="A48" s="125" t="s">
        <v>209</v>
      </c>
    </row>
    <row r="50" spans="1:1" ht="15">
      <c r="A50" s="125" t="s">
        <v>210</v>
      </c>
    </row>
    <row r="52" spans="1:1" ht="15">
      <c r="A52" s="125" t="s">
        <v>211</v>
      </c>
    </row>
    <row r="54" spans="1:1" ht="15">
      <c r="A54" s="125" t="s">
        <v>212</v>
      </c>
    </row>
    <row r="56" spans="1:1" ht="15">
      <c r="A56" s="125" t="s">
        <v>213</v>
      </c>
    </row>
    <row r="58" spans="1:1" ht="15">
      <c r="A58" s="125" t="s">
        <v>214</v>
      </c>
    </row>
    <row r="60" spans="1:1" ht="15">
      <c r="A60" s="125" t="s">
        <v>215</v>
      </c>
    </row>
    <row r="62" spans="1:1" ht="15">
      <c r="A62" s="125" t="s">
        <v>216</v>
      </c>
    </row>
    <row r="64" spans="1:1" ht="18.75">
      <c r="A64" s="12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MogulsDD</vt:lpstr>
      <vt:lpstr>Moguls Singles</vt:lpstr>
      <vt:lpstr>Moguls Singles Finals</vt:lpstr>
      <vt:lpstr>Duals Elimination</vt:lpstr>
      <vt:lpstr>Duals 16 Men</vt:lpstr>
      <vt:lpstr>Duals 8 Women</vt:lpstr>
      <vt:lpstr>Race Rules</vt:lpstr>
      <vt:lpstr>'Race Rules'!_GoBack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2010-03-25T18:34:36Z</cp:lastPrinted>
  <dcterms:created xsi:type="dcterms:W3CDTF">2009-04-02T16:24:22Z</dcterms:created>
  <dcterms:modified xsi:type="dcterms:W3CDTF">2013-09-22T16:11:15Z</dcterms:modified>
</cp:coreProperties>
</file>