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6935" windowHeight="6855" activeTab="1"/>
  </bookViews>
  <sheets>
    <sheet name="Park &amp; Pipe Ski" sheetId="2" r:id="rId1"/>
    <sheet name="Park &amp; Pipe Board" sheetId="3" r:id="rId2"/>
    <sheet name="Moguls Singles" sheetId="4" r:id="rId3"/>
    <sheet name="Moguls Final" sheetId="5" r:id="rId4"/>
    <sheet name="Female Final Duals" sheetId="6" r:id="rId5"/>
    <sheet name="Male Duals Last 4 Small Final" sheetId="7" r:id="rId6"/>
    <sheet name="Male Dual Final Men" sheetId="8" r:id="rId7"/>
    <sheet name="MogulsDD" sheetId="9" r:id="rId8"/>
  </sheets>
  <calcPr calcId="125725"/>
</workbook>
</file>

<file path=xl/calcChain.xml><?xml version="1.0" encoding="utf-8"?>
<calcChain xmlns="http://schemas.openxmlformats.org/spreadsheetml/2006/main">
  <c r="K29" i="8"/>
  <c r="I29"/>
  <c r="I28"/>
  <c r="K27"/>
  <c r="I27"/>
  <c r="I26"/>
  <c r="I25"/>
  <c r="K24"/>
  <c r="I24"/>
  <c r="K23"/>
  <c r="I23"/>
  <c r="I22"/>
  <c r="P21"/>
  <c r="N21"/>
  <c r="K21"/>
  <c r="I21"/>
  <c r="N20"/>
  <c r="I20"/>
  <c r="Z19"/>
  <c r="P19"/>
  <c r="N19"/>
  <c r="K19"/>
  <c r="I19"/>
  <c r="N18"/>
  <c r="I18"/>
  <c r="S17"/>
  <c r="N17"/>
  <c r="I17"/>
  <c r="U16"/>
  <c r="S16"/>
  <c r="P16"/>
  <c r="N16"/>
  <c r="K16"/>
  <c r="I16"/>
  <c r="Z15"/>
  <c r="X15"/>
  <c r="U15"/>
  <c r="S15"/>
  <c r="P15"/>
  <c r="N15"/>
  <c r="K15"/>
  <c r="I15"/>
  <c r="X14"/>
  <c r="S14"/>
  <c r="N14"/>
  <c r="I14"/>
  <c r="P21" i="7"/>
  <c r="I18"/>
  <c r="K17"/>
  <c r="I17"/>
  <c r="N16"/>
  <c r="K16"/>
  <c r="I16"/>
  <c r="P15"/>
  <c r="N15"/>
  <c r="I15"/>
  <c r="I22" i="6"/>
  <c r="K21"/>
  <c r="I21"/>
  <c r="K20"/>
  <c r="I20"/>
  <c r="I19"/>
  <c r="N18"/>
  <c r="K18"/>
  <c r="I18"/>
  <c r="N17"/>
  <c r="I17"/>
  <c r="U16"/>
  <c r="S16"/>
  <c r="N16"/>
  <c r="K16"/>
  <c r="I16"/>
  <c r="S15"/>
  <c r="N15"/>
  <c r="I15"/>
  <c r="T140" i="5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A54" s="1"/>
  <c r="T53"/>
  <c r="T52"/>
  <c r="T51"/>
  <c r="T50"/>
  <c r="T49"/>
  <c r="A49" s="1"/>
  <c r="T48"/>
  <c r="T47"/>
  <c r="T46"/>
  <c r="T45"/>
  <c r="T44"/>
  <c r="T43"/>
  <c r="T42"/>
  <c r="T41"/>
  <c r="T37"/>
  <c r="T36"/>
  <c r="T35"/>
  <c r="A35" s="1"/>
  <c r="T34"/>
  <c r="T33"/>
  <c r="T32"/>
  <c r="T31"/>
  <c r="T30"/>
  <c r="T29"/>
  <c r="T28"/>
  <c r="T27"/>
  <c r="T26"/>
  <c r="T25"/>
  <c r="T24"/>
  <c r="T23"/>
  <c r="T22"/>
  <c r="T21"/>
  <c r="T20"/>
  <c r="T19"/>
  <c r="A19" s="1"/>
  <c r="T18"/>
  <c r="T17"/>
  <c r="T16"/>
  <c r="T15"/>
  <c r="T14"/>
  <c r="A14" s="1"/>
  <c r="T13"/>
  <c r="T140" i="4"/>
  <c r="T139"/>
  <c r="T138"/>
  <c r="T137"/>
  <c r="T136"/>
  <c r="T135"/>
  <c r="T134"/>
  <c r="T133"/>
  <c r="T132"/>
  <c r="T131"/>
  <c r="A131" s="1"/>
  <c r="T130"/>
  <c r="T129"/>
  <c r="T128"/>
  <c r="T127"/>
  <c r="T126"/>
  <c r="T125"/>
  <c r="T124"/>
  <c r="T123"/>
  <c r="T122"/>
  <c r="T121"/>
  <c r="T120"/>
  <c r="T119"/>
  <c r="T118"/>
  <c r="T117"/>
  <c r="T116"/>
  <c r="T115"/>
  <c r="A115" s="1"/>
  <c r="T114"/>
  <c r="T113"/>
  <c r="T112"/>
  <c r="T111"/>
  <c r="T110"/>
  <c r="T109"/>
  <c r="T108"/>
  <c r="T107"/>
  <c r="T106"/>
  <c r="T105"/>
  <c r="T104"/>
  <c r="T103"/>
  <c r="T102"/>
  <c r="T101"/>
  <c r="T100"/>
  <c r="T99"/>
  <c r="A99" s="1"/>
  <c r="T98"/>
  <c r="T97"/>
  <c r="T96"/>
  <c r="T95"/>
  <c r="T94"/>
  <c r="T93"/>
  <c r="T92"/>
  <c r="T91"/>
  <c r="T90"/>
  <c r="T89"/>
  <c r="T88"/>
  <c r="T87"/>
  <c r="T86"/>
  <c r="T85"/>
  <c r="T84"/>
  <c r="T83"/>
  <c r="A83" s="1"/>
  <c r="T82"/>
  <c r="T81"/>
  <c r="T80"/>
  <c r="T79"/>
  <c r="T78"/>
  <c r="T77"/>
  <c r="T76"/>
  <c r="T75"/>
  <c r="T74"/>
  <c r="T73"/>
  <c r="T72"/>
  <c r="T71"/>
  <c r="T70"/>
  <c r="T69"/>
  <c r="T68"/>
  <c r="T67"/>
  <c r="A67" s="1"/>
  <c r="T66"/>
  <c r="T65"/>
  <c r="T64"/>
  <c r="T63"/>
  <c r="T62"/>
  <c r="T61"/>
  <c r="T60"/>
  <c r="T59"/>
  <c r="T58"/>
  <c r="T57"/>
  <c r="T56"/>
  <c r="T55"/>
  <c r="T54"/>
  <c r="T53"/>
  <c r="T52"/>
  <c r="T51"/>
  <c r="A51" s="1"/>
  <c r="T50"/>
  <c r="T49"/>
  <c r="T48"/>
  <c r="T47"/>
  <c r="T46"/>
  <c r="A46" s="1"/>
  <c r="T45"/>
  <c r="T44"/>
  <c r="T43"/>
  <c r="A137" s="1"/>
  <c r="T42"/>
  <c r="T41"/>
  <c r="T37"/>
  <c r="T36"/>
  <c r="T35"/>
  <c r="T34"/>
  <c r="T33"/>
  <c r="T32"/>
  <c r="A32" s="1"/>
  <c r="T31"/>
  <c r="T30"/>
  <c r="T29"/>
  <c r="T28"/>
  <c r="T27"/>
  <c r="T26"/>
  <c r="T25"/>
  <c r="T24"/>
  <c r="T23"/>
  <c r="T22"/>
  <c r="T21"/>
  <c r="A21" s="1"/>
  <c r="T20"/>
  <c r="T19"/>
  <c r="T18"/>
  <c r="T17"/>
  <c r="T16"/>
  <c r="A22" s="1"/>
  <c r="T15"/>
  <c r="T14"/>
  <c r="T13"/>
  <c r="AD140" i="3"/>
  <c r="AF140" s="1"/>
  <c r="Y140"/>
  <c r="T140"/>
  <c r="O140"/>
  <c r="AE140" s="1"/>
  <c r="AF139"/>
  <c r="AD139"/>
  <c r="Y139"/>
  <c r="T139"/>
  <c r="O139"/>
  <c r="AE139" s="1"/>
  <c r="AF138"/>
  <c r="AD138"/>
  <c r="Y138"/>
  <c r="T138"/>
  <c r="O138"/>
  <c r="AE138" s="1"/>
  <c r="AD137"/>
  <c r="AF137" s="1"/>
  <c r="Y137"/>
  <c r="T137"/>
  <c r="O137"/>
  <c r="AE137" s="1"/>
  <c r="AD136"/>
  <c r="AF136" s="1"/>
  <c r="Y136"/>
  <c r="T136"/>
  <c r="O136"/>
  <c r="AE136" s="1"/>
  <c r="AF135"/>
  <c r="AD135"/>
  <c r="Y135"/>
  <c r="T135"/>
  <c r="O135"/>
  <c r="AF134"/>
  <c r="AD134"/>
  <c r="Y134"/>
  <c r="T134"/>
  <c r="O134"/>
  <c r="AE134" s="1"/>
  <c r="AD133"/>
  <c r="AF133" s="1"/>
  <c r="Y133"/>
  <c r="T133"/>
  <c r="O133"/>
  <c r="AE133" s="1"/>
  <c r="AD132"/>
  <c r="AF132" s="1"/>
  <c r="Y132"/>
  <c r="T132"/>
  <c r="O132"/>
  <c r="AE132" s="1"/>
  <c r="AF131"/>
  <c r="AD131"/>
  <c r="Y131"/>
  <c r="T131"/>
  <c r="O131"/>
  <c r="AE131" s="1"/>
  <c r="AF130"/>
  <c r="AD130"/>
  <c r="Y130"/>
  <c r="T130"/>
  <c r="O130"/>
  <c r="AE130" s="1"/>
  <c r="AD129"/>
  <c r="AF129" s="1"/>
  <c r="Y129"/>
  <c r="T129"/>
  <c r="O129"/>
  <c r="AE129" s="1"/>
  <c r="AD128"/>
  <c r="AF128" s="1"/>
  <c r="Y128"/>
  <c r="T128"/>
  <c r="O128"/>
  <c r="AE128" s="1"/>
  <c r="AF127"/>
  <c r="AD127"/>
  <c r="Y127"/>
  <c r="T127"/>
  <c r="O127"/>
  <c r="AF126"/>
  <c r="AD126"/>
  <c r="Y126"/>
  <c r="T126"/>
  <c r="O126"/>
  <c r="AE126" s="1"/>
  <c r="AD125"/>
  <c r="AF125" s="1"/>
  <c r="Y125"/>
  <c r="T125"/>
  <c r="O125"/>
  <c r="AE125" s="1"/>
  <c r="AD124"/>
  <c r="AF124" s="1"/>
  <c r="Y124"/>
  <c r="T124"/>
  <c r="O124"/>
  <c r="AE124" s="1"/>
  <c r="AF123"/>
  <c r="AD123"/>
  <c r="Y123"/>
  <c r="T123"/>
  <c r="O123"/>
  <c r="AE123" s="1"/>
  <c r="AF122"/>
  <c r="AD122"/>
  <c r="Y122"/>
  <c r="T122"/>
  <c r="O122"/>
  <c r="AE122" s="1"/>
  <c r="AD121"/>
  <c r="AF121" s="1"/>
  <c r="Y121"/>
  <c r="T121"/>
  <c r="O121"/>
  <c r="AE121" s="1"/>
  <c r="AD120"/>
  <c r="AF120" s="1"/>
  <c r="Y120"/>
  <c r="T120"/>
  <c r="O120"/>
  <c r="AE120" s="1"/>
  <c r="AF119"/>
  <c r="AD119"/>
  <c r="Y119"/>
  <c r="T119"/>
  <c r="O119"/>
  <c r="AF118"/>
  <c r="AD118"/>
  <c r="Y118"/>
  <c r="T118"/>
  <c r="O118"/>
  <c r="AE118" s="1"/>
  <c r="AD117"/>
  <c r="AF117" s="1"/>
  <c r="Y117"/>
  <c r="T117"/>
  <c r="O117"/>
  <c r="AE117" s="1"/>
  <c r="AD116"/>
  <c r="AF116" s="1"/>
  <c r="Y116"/>
  <c r="T116"/>
  <c r="O116"/>
  <c r="AE116" s="1"/>
  <c r="AF115"/>
  <c r="AD115"/>
  <c r="Y115"/>
  <c r="T115"/>
  <c r="O115"/>
  <c r="AE115" s="1"/>
  <c r="AF114"/>
  <c r="AD114"/>
  <c r="Y114"/>
  <c r="T114"/>
  <c r="O114"/>
  <c r="AE114" s="1"/>
  <c r="AD113"/>
  <c r="AF113" s="1"/>
  <c r="Y113"/>
  <c r="T113"/>
  <c r="O113"/>
  <c r="AE113" s="1"/>
  <c r="AD112"/>
  <c r="AF112" s="1"/>
  <c r="Y112"/>
  <c r="T112"/>
  <c r="O112"/>
  <c r="AE112" s="1"/>
  <c r="AF111"/>
  <c r="AD111"/>
  <c r="Y111"/>
  <c r="T111"/>
  <c r="O111"/>
  <c r="AF110"/>
  <c r="AD110"/>
  <c r="Y110"/>
  <c r="T110"/>
  <c r="O110"/>
  <c r="AE110" s="1"/>
  <c r="AD109"/>
  <c r="AF109" s="1"/>
  <c r="Y109"/>
  <c r="T109"/>
  <c r="O109"/>
  <c r="AE109" s="1"/>
  <c r="AD108"/>
  <c r="AF108" s="1"/>
  <c r="Y108"/>
  <c r="T108"/>
  <c r="O108"/>
  <c r="AE108" s="1"/>
  <c r="AF107"/>
  <c r="AD107"/>
  <c r="Y107"/>
  <c r="T107"/>
  <c r="O107"/>
  <c r="AE107" s="1"/>
  <c r="AF106"/>
  <c r="AD106"/>
  <c r="Y106"/>
  <c r="T106"/>
  <c r="O106"/>
  <c r="AE106" s="1"/>
  <c r="AD105"/>
  <c r="AF105" s="1"/>
  <c r="Y105"/>
  <c r="T105"/>
  <c r="O105"/>
  <c r="AE105" s="1"/>
  <c r="AD104"/>
  <c r="AF104" s="1"/>
  <c r="Y104"/>
  <c r="T104"/>
  <c r="O104"/>
  <c r="AE104" s="1"/>
  <c r="AF103"/>
  <c r="AD103"/>
  <c r="Y103"/>
  <c r="T103"/>
  <c r="O103"/>
  <c r="AF102"/>
  <c r="AD102"/>
  <c r="Y102"/>
  <c r="T102"/>
  <c r="O102"/>
  <c r="AE102" s="1"/>
  <c r="AD101"/>
  <c r="AF101" s="1"/>
  <c r="Y101"/>
  <c r="T101"/>
  <c r="O101"/>
  <c r="AE101" s="1"/>
  <c r="AD100"/>
  <c r="AF100" s="1"/>
  <c r="Y100"/>
  <c r="T100"/>
  <c r="O100"/>
  <c r="AE100" s="1"/>
  <c r="AF99"/>
  <c r="AD99"/>
  <c r="Y99"/>
  <c r="T99"/>
  <c r="O99"/>
  <c r="AE99" s="1"/>
  <c r="AF98"/>
  <c r="AD98"/>
  <c r="Y98"/>
  <c r="T98"/>
  <c r="O98"/>
  <c r="AE98" s="1"/>
  <c r="AD97"/>
  <c r="AF97" s="1"/>
  <c r="Y97"/>
  <c r="T97"/>
  <c r="O97"/>
  <c r="AE97" s="1"/>
  <c r="AD96"/>
  <c r="AF96" s="1"/>
  <c r="Y96"/>
  <c r="T96"/>
  <c r="O96"/>
  <c r="AE96" s="1"/>
  <c r="AF95"/>
  <c r="AD95"/>
  <c r="Y95"/>
  <c r="T95"/>
  <c r="O95"/>
  <c r="AF94"/>
  <c r="AD94"/>
  <c r="Y94"/>
  <c r="T94"/>
  <c r="O94"/>
  <c r="AE94" s="1"/>
  <c r="AD93"/>
  <c r="AF93" s="1"/>
  <c r="Y93"/>
  <c r="T93"/>
  <c r="O93"/>
  <c r="AE93" s="1"/>
  <c r="AD92"/>
  <c r="AF92" s="1"/>
  <c r="Y92"/>
  <c r="T92"/>
  <c r="O92"/>
  <c r="AE92" s="1"/>
  <c r="AF91"/>
  <c r="AD91"/>
  <c r="Y91"/>
  <c r="T91"/>
  <c r="O91"/>
  <c r="AE91" s="1"/>
  <c r="AF90"/>
  <c r="AD90"/>
  <c r="Y90"/>
  <c r="T90"/>
  <c r="O90"/>
  <c r="AE90" s="1"/>
  <c r="AD89"/>
  <c r="AF89" s="1"/>
  <c r="Y89"/>
  <c r="T89"/>
  <c r="O89"/>
  <c r="AE89" s="1"/>
  <c r="AD88"/>
  <c r="AF88" s="1"/>
  <c r="Y88"/>
  <c r="T88"/>
  <c r="O88"/>
  <c r="AE88" s="1"/>
  <c r="AF87"/>
  <c r="AD87"/>
  <c r="Y87"/>
  <c r="T87"/>
  <c r="O87"/>
  <c r="AF86"/>
  <c r="AD86"/>
  <c r="Y86"/>
  <c r="T86"/>
  <c r="O86"/>
  <c r="AE86" s="1"/>
  <c r="AD85"/>
  <c r="AF85" s="1"/>
  <c r="Y85"/>
  <c r="T85"/>
  <c r="O85"/>
  <c r="AE85" s="1"/>
  <c r="AD84"/>
  <c r="AF84" s="1"/>
  <c r="Y84"/>
  <c r="T84"/>
  <c r="O84"/>
  <c r="AE84" s="1"/>
  <c r="AF83"/>
  <c r="AD83"/>
  <c r="Y83"/>
  <c r="T83"/>
  <c r="O83"/>
  <c r="AE83" s="1"/>
  <c r="AF82"/>
  <c r="AD82"/>
  <c r="Y82"/>
  <c r="T82"/>
  <c r="O82"/>
  <c r="AE82" s="1"/>
  <c r="AD81"/>
  <c r="AF81" s="1"/>
  <c r="Y81"/>
  <c r="T81"/>
  <c r="O81"/>
  <c r="AE81" s="1"/>
  <c r="AD80"/>
  <c r="AF80" s="1"/>
  <c r="Y80"/>
  <c r="T80"/>
  <c r="O80"/>
  <c r="AE80" s="1"/>
  <c r="AF79"/>
  <c r="AD79"/>
  <c r="Y79"/>
  <c r="T79"/>
  <c r="O79"/>
  <c r="AF78"/>
  <c r="AD78"/>
  <c r="Y78"/>
  <c r="T78"/>
  <c r="O78"/>
  <c r="AE78" s="1"/>
  <c r="AD77"/>
  <c r="AF77" s="1"/>
  <c r="Y77"/>
  <c r="T77"/>
  <c r="O77"/>
  <c r="AE77" s="1"/>
  <c r="AD76"/>
  <c r="AF76" s="1"/>
  <c r="Y76"/>
  <c r="T76"/>
  <c r="O76"/>
  <c r="AE76" s="1"/>
  <c r="AF75"/>
  <c r="AD75"/>
  <c r="Y75"/>
  <c r="T75"/>
  <c r="O75"/>
  <c r="AE75" s="1"/>
  <c r="AF74"/>
  <c r="AD74"/>
  <c r="Y74"/>
  <c r="T74"/>
  <c r="O74"/>
  <c r="AE74" s="1"/>
  <c r="AD73"/>
  <c r="AF73" s="1"/>
  <c r="Y73"/>
  <c r="T73"/>
  <c r="O73"/>
  <c r="AE73" s="1"/>
  <c r="AD72"/>
  <c r="AF72" s="1"/>
  <c r="Y72"/>
  <c r="T72"/>
  <c r="O72"/>
  <c r="AE72" s="1"/>
  <c r="AF71"/>
  <c r="AD71"/>
  <c r="Y71"/>
  <c r="T71"/>
  <c r="O71"/>
  <c r="AF70"/>
  <c r="AD70"/>
  <c r="Y70"/>
  <c r="T70"/>
  <c r="O70"/>
  <c r="AE70" s="1"/>
  <c r="AD69"/>
  <c r="AF69" s="1"/>
  <c r="Y69"/>
  <c r="T69"/>
  <c r="O69"/>
  <c r="AE69" s="1"/>
  <c r="AD68"/>
  <c r="AF68" s="1"/>
  <c r="Y68"/>
  <c r="T68"/>
  <c r="O68"/>
  <c r="AE68" s="1"/>
  <c r="AF67"/>
  <c r="AD67"/>
  <c r="Y67"/>
  <c r="T67"/>
  <c r="O67"/>
  <c r="AE67" s="1"/>
  <c r="AF66"/>
  <c r="AD66"/>
  <c r="Y66"/>
  <c r="T66"/>
  <c r="O66"/>
  <c r="AE66" s="1"/>
  <c r="AD65"/>
  <c r="AF65" s="1"/>
  <c r="Y65"/>
  <c r="T65"/>
  <c r="O65"/>
  <c r="AE65" s="1"/>
  <c r="AD64"/>
  <c r="AF64" s="1"/>
  <c r="Y64"/>
  <c r="T64"/>
  <c r="O64"/>
  <c r="AE64" s="1"/>
  <c r="AF63"/>
  <c r="AD63"/>
  <c r="Y63"/>
  <c r="T63"/>
  <c r="O63"/>
  <c r="AF62"/>
  <c r="AD62"/>
  <c r="Y62"/>
  <c r="T62"/>
  <c r="O62"/>
  <c r="AE62" s="1"/>
  <c r="AD61"/>
  <c r="AF61" s="1"/>
  <c r="Y61"/>
  <c r="T61"/>
  <c r="O61"/>
  <c r="AE61" s="1"/>
  <c r="AD60"/>
  <c r="AF60" s="1"/>
  <c r="Y60"/>
  <c r="T60"/>
  <c r="O60"/>
  <c r="AE60" s="1"/>
  <c r="AF59"/>
  <c r="AD59"/>
  <c r="Y59"/>
  <c r="T59"/>
  <c r="O59"/>
  <c r="AE59" s="1"/>
  <c r="AF58"/>
  <c r="AD58"/>
  <c r="Y58"/>
  <c r="T58"/>
  <c r="O58"/>
  <c r="AE58" s="1"/>
  <c r="AD57"/>
  <c r="AF57" s="1"/>
  <c r="Y57"/>
  <c r="T57"/>
  <c r="O57"/>
  <c r="AE57" s="1"/>
  <c r="AD56"/>
  <c r="AF56" s="1"/>
  <c r="Y56"/>
  <c r="T56"/>
  <c r="O56"/>
  <c r="AE56" s="1"/>
  <c r="AF55"/>
  <c r="AD55"/>
  <c r="Y55"/>
  <c r="T55"/>
  <c r="O55"/>
  <c r="AF54"/>
  <c r="AD54"/>
  <c r="Y54"/>
  <c r="T54"/>
  <c r="O54"/>
  <c r="AE54" s="1"/>
  <c r="AD53"/>
  <c r="AF53" s="1"/>
  <c r="Y53"/>
  <c r="T53"/>
  <c r="O53"/>
  <c r="AE53" s="1"/>
  <c r="AD52"/>
  <c r="AF52" s="1"/>
  <c r="Y52"/>
  <c r="T52"/>
  <c r="O52"/>
  <c r="AE52" s="1"/>
  <c r="AF51"/>
  <c r="AD51"/>
  <c r="Y51"/>
  <c r="T51"/>
  <c r="O51"/>
  <c r="AE51" s="1"/>
  <c r="AF44"/>
  <c r="AD44"/>
  <c r="Y44"/>
  <c r="T44"/>
  <c r="O44"/>
  <c r="AE44" s="1"/>
  <c r="AD47"/>
  <c r="AF47" s="1"/>
  <c r="Y47"/>
  <c r="T47"/>
  <c r="O47"/>
  <c r="AE47" s="1"/>
  <c r="AD45"/>
  <c r="AF45" s="1"/>
  <c r="Y45"/>
  <c r="T45"/>
  <c r="O45"/>
  <c r="AE45" s="1"/>
  <c r="AF50"/>
  <c r="AD50"/>
  <c r="Y50"/>
  <c r="T50"/>
  <c r="O50"/>
  <c r="AD46"/>
  <c r="Y46"/>
  <c r="AF46" s="1"/>
  <c r="T46"/>
  <c r="O46"/>
  <c r="AD43"/>
  <c r="Y43"/>
  <c r="T43"/>
  <c r="O43"/>
  <c r="AD48"/>
  <c r="Y48"/>
  <c r="T48"/>
  <c r="O48"/>
  <c r="AD41"/>
  <c r="Y41"/>
  <c r="AF41" s="1"/>
  <c r="T41"/>
  <c r="O41"/>
  <c r="AF49"/>
  <c r="AD49"/>
  <c r="Y49"/>
  <c r="T49"/>
  <c r="O49"/>
  <c r="AE49" s="1"/>
  <c r="AD42"/>
  <c r="AF42" s="1"/>
  <c r="Y42"/>
  <c r="T42"/>
  <c r="O42"/>
  <c r="AE42" s="1"/>
  <c r="AD37"/>
  <c r="AF37" s="1"/>
  <c r="Y37"/>
  <c r="T37"/>
  <c r="O37"/>
  <c r="AE37" s="1"/>
  <c r="AF36"/>
  <c r="AD36"/>
  <c r="Y36"/>
  <c r="T36"/>
  <c r="O36"/>
  <c r="AF35"/>
  <c r="AD35"/>
  <c r="Y35"/>
  <c r="T35"/>
  <c r="O35"/>
  <c r="AE35" s="1"/>
  <c r="AD34"/>
  <c r="AF34" s="1"/>
  <c r="Y34"/>
  <c r="T34"/>
  <c r="O34"/>
  <c r="AE34" s="1"/>
  <c r="AD33"/>
  <c r="AF33" s="1"/>
  <c r="Y33"/>
  <c r="T33"/>
  <c r="O33"/>
  <c r="AE33" s="1"/>
  <c r="AF32"/>
  <c r="AD32"/>
  <c r="Y32"/>
  <c r="T32"/>
  <c r="O32"/>
  <c r="AE32" s="1"/>
  <c r="AF31"/>
  <c r="AD31"/>
  <c r="Y31"/>
  <c r="T31"/>
  <c r="O31"/>
  <c r="AE31" s="1"/>
  <c r="AD30"/>
  <c r="AF30" s="1"/>
  <c r="Y30"/>
  <c r="T30"/>
  <c r="O30"/>
  <c r="AE30" s="1"/>
  <c r="AD29"/>
  <c r="AF29" s="1"/>
  <c r="Y29"/>
  <c r="T29"/>
  <c r="O29"/>
  <c r="AE29" s="1"/>
  <c r="AF28"/>
  <c r="AD28"/>
  <c r="Y28"/>
  <c r="T28"/>
  <c r="O28"/>
  <c r="AF27"/>
  <c r="AD27"/>
  <c r="Y27"/>
  <c r="T27"/>
  <c r="O27"/>
  <c r="AE27" s="1"/>
  <c r="AD26"/>
  <c r="AF26" s="1"/>
  <c r="Y26"/>
  <c r="T26"/>
  <c r="O26"/>
  <c r="AE26" s="1"/>
  <c r="AD25"/>
  <c r="AF25" s="1"/>
  <c r="Y25"/>
  <c r="T25"/>
  <c r="O25"/>
  <c r="AE25" s="1"/>
  <c r="AF24"/>
  <c r="AD24"/>
  <c r="Y24"/>
  <c r="T24"/>
  <c r="O24"/>
  <c r="AE24" s="1"/>
  <c r="AF23"/>
  <c r="AD23"/>
  <c r="Y23"/>
  <c r="T23"/>
  <c r="O23"/>
  <c r="AE23" s="1"/>
  <c r="AD22"/>
  <c r="AF22" s="1"/>
  <c r="Y22"/>
  <c r="T22"/>
  <c r="O22"/>
  <c r="AE22" s="1"/>
  <c r="AD21"/>
  <c r="AF21" s="1"/>
  <c r="Y21"/>
  <c r="T21"/>
  <c r="O21"/>
  <c r="AE21" s="1"/>
  <c r="AF20"/>
  <c r="AD20"/>
  <c r="Y20"/>
  <c r="T20"/>
  <c r="O20"/>
  <c r="AF19"/>
  <c r="AD19"/>
  <c r="Y19"/>
  <c r="T19"/>
  <c r="O19"/>
  <c r="AE19" s="1"/>
  <c r="AD16"/>
  <c r="AF16" s="1"/>
  <c r="Y16"/>
  <c r="T16"/>
  <c r="O16"/>
  <c r="AD17"/>
  <c r="AF17" s="1"/>
  <c r="Y17"/>
  <c r="T17"/>
  <c r="O17"/>
  <c r="AF18"/>
  <c r="AD18"/>
  <c r="Y18"/>
  <c r="T18"/>
  <c r="O18"/>
  <c r="AE18" s="1"/>
  <c r="AF15"/>
  <c r="AD15"/>
  <c r="Y15"/>
  <c r="T15"/>
  <c r="O15"/>
  <c r="AD14"/>
  <c r="AF14" s="1"/>
  <c r="Y14"/>
  <c r="T14"/>
  <c r="O14"/>
  <c r="AD13"/>
  <c r="AF13" s="1"/>
  <c r="Y13"/>
  <c r="T13"/>
  <c r="O13"/>
  <c r="AF140" i="2"/>
  <c r="AD140"/>
  <c r="Y140"/>
  <c r="T140"/>
  <c r="O140"/>
  <c r="AF139"/>
  <c r="AD139"/>
  <c r="Y139"/>
  <c r="T139"/>
  <c r="O139"/>
  <c r="AE139" s="1"/>
  <c r="AD138"/>
  <c r="AF138" s="1"/>
  <c r="Y138"/>
  <c r="T138"/>
  <c r="O138"/>
  <c r="AE138" s="1"/>
  <c r="AD137"/>
  <c r="AF137" s="1"/>
  <c r="Y137"/>
  <c r="T137"/>
  <c r="O137"/>
  <c r="AE137" s="1"/>
  <c r="AF136"/>
  <c r="AD136"/>
  <c r="Y136"/>
  <c r="T136"/>
  <c r="O136"/>
  <c r="AE136" s="1"/>
  <c r="AF135"/>
  <c r="AD135"/>
  <c r="Y135"/>
  <c r="T135"/>
  <c r="O135"/>
  <c r="AE135" s="1"/>
  <c r="AD134"/>
  <c r="AF134" s="1"/>
  <c r="Y134"/>
  <c r="T134"/>
  <c r="O134"/>
  <c r="AE134" s="1"/>
  <c r="AD133"/>
  <c r="AF133" s="1"/>
  <c r="Y133"/>
  <c r="T133"/>
  <c r="O133"/>
  <c r="AE133" s="1"/>
  <c r="AD132"/>
  <c r="AF132" s="1"/>
  <c r="Y132"/>
  <c r="T132"/>
  <c r="O132"/>
  <c r="AE132" s="1"/>
  <c r="AD131"/>
  <c r="AF131" s="1"/>
  <c r="Y131"/>
  <c r="T131"/>
  <c r="O131"/>
  <c r="AE131" s="1"/>
  <c r="AD130"/>
  <c r="AF130" s="1"/>
  <c r="Y130"/>
  <c r="T130"/>
  <c r="O130"/>
  <c r="AE130" s="1"/>
  <c r="AD129"/>
  <c r="AF129" s="1"/>
  <c r="Y129"/>
  <c r="T129"/>
  <c r="O129"/>
  <c r="AE129" s="1"/>
  <c r="AD128"/>
  <c r="AF128" s="1"/>
  <c r="Y128"/>
  <c r="T128"/>
  <c r="O128"/>
  <c r="AE128" s="1"/>
  <c r="AD127"/>
  <c r="AF127" s="1"/>
  <c r="Y127"/>
  <c r="T127"/>
  <c r="O127"/>
  <c r="AE127" s="1"/>
  <c r="AD126"/>
  <c r="AF126" s="1"/>
  <c r="Y126"/>
  <c r="T126"/>
  <c r="O126"/>
  <c r="AE126" s="1"/>
  <c r="AD125"/>
  <c r="AF125" s="1"/>
  <c r="Y125"/>
  <c r="T125"/>
  <c r="O125"/>
  <c r="AE125" s="1"/>
  <c r="AD124"/>
  <c r="AF124" s="1"/>
  <c r="Y124"/>
  <c r="T124"/>
  <c r="O124"/>
  <c r="AE124" s="1"/>
  <c r="AD123"/>
  <c r="AF123" s="1"/>
  <c r="Y123"/>
  <c r="T123"/>
  <c r="O123"/>
  <c r="AE123" s="1"/>
  <c r="AD122"/>
  <c r="AF122" s="1"/>
  <c r="Y122"/>
  <c r="T122"/>
  <c r="O122"/>
  <c r="AE122" s="1"/>
  <c r="AD121"/>
  <c r="AF121" s="1"/>
  <c r="Y121"/>
  <c r="T121"/>
  <c r="O121"/>
  <c r="AE121" s="1"/>
  <c r="AD120"/>
  <c r="AF120" s="1"/>
  <c r="Y120"/>
  <c r="T120"/>
  <c r="O120"/>
  <c r="AE120" s="1"/>
  <c r="AD119"/>
  <c r="AF119" s="1"/>
  <c r="Y119"/>
  <c r="T119"/>
  <c r="O119"/>
  <c r="AE119" s="1"/>
  <c r="AD118"/>
  <c r="AF118" s="1"/>
  <c r="Y118"/>
  <c r="T118"/>
  <c r="O118"/>
  <c r="AE118" s="1"/>
  <c r="AD117"/>
  <c r="AF117" s="1"/>
  <c r="Y117"/>
  <c r="T117"/>
  <c r="O117"/>
  <c r="AE117" s="1"/>
  <c r="AD116"/>
  <c r="AF116" s="1"/>
  <c r="Y116"/>
  <c r="T116"/>
  <c r="O116"/>
  <c r="AE116" s="1"/>
  <c r="AD115"/>
  <c r="AF115" s="1"/>
  <c r="Y115"/>
  <c r="T115"/>
  <c r="O115"/>
  <c r="AE115" s="1"/>
  <c r="AD114"/>
  <c r="AF114" s="1"/>
  <c r="Y114"/>
  <c r="T114"/>
  <c r="O114"/>
  <c r="AE114" s="1"/>
  <c r="AD113"/>
  <c r="AF113" s="1"/>
  <c r="Y113"/>
  <c r="T113"/>
  <c r="O113"/>
  <c r="AE113" s="1"/>
  <c r="AD112"/>
  <c r="AF112" s="1"/>
  <c r="Y112"/>
  <c r="T112"/>
  <c r="O112"/>
  <c r="AE112" s="1"/>
  <c r="AD111"/>
  <c r="AF111" s="1"/>
  <c r="Y111"/>
  <c r="T111"/>
  <c r="O111"/>
  <c r="AE111" s="1"/>
  <c r="AD110"/>
  <c r="AF110" s="1"/>
  <c r="Y110"/>
  <c r="T110"/>
  <c r="O110"/>
  <c r="AE110" s="1"/>
  <c r="AD109"/>
  <c r="AF109" s="1"/>
  <c r="Y109"/>
  <c r="T109"/>
  <c r="O109"/>
  <c r="AE109" s="1"/>
  <c r="AD108"/>
  <c r="AF108" s="1"/>
  <c r="Y108"/>
  <c r="T108"/>
  <c r="O108"/>
  <c r="AE108" s="1"/>
  <c r="AE107"/>
  <c r="AD107"/>
  <c r="AF107" s="1"/>
  <c r="Y107"/>
  <c r="T107"/>
  <c r="O107"/>
  <c r="AD106"/>
  <c r="AF106" s="1"/>
  <c r="Y106"/>
  <c r="T106"/>
  <c r="O106"/>
  <c r="AE106" s="1"/>
  <c r="AD105"/>
  <c r="AF105" s="1"/>
  <c r="Y105"/>
  <c r="T105"/>
  <c r="O105"/>
  <c r="AE105" s="1"/>
  <c r="AD104"/>
  <c r="AF104" s="1"/>
  <c r="Y104"/>
  <c r="T104"/>
  <c r="O104"/>
  <c r="AE104" s="1"/>
  <c r="AD103"/>
  <c r="AF103" s="1"/>
  <c r="Y103"/>
  <c r="T103"/>
  <c r="O103"/>
  <c r="AE103" s="1"/>
  <c r="AD102"/>
  <c r="AF102" s="1"/>
  <c r="Y102"/>
  <c r="T102"/>
  <c r="O102"/>
  <c r="AE102" s="1"/>
  <c r="AD101"/>
  <c r="AF101" s="1"/>
  <c r="Y101"/>
  <c r="T101"/>
  <c r="O101"/>
  <c r="AE101" s="1"/>
  <c r="AD100"/>
  <c r="AF100" s="1"/>
  <c r="Y100"/>
  <c r="T100"/>
  <c r="O100"/>
  <c r="AE100" s="1"/>
  <c r="AD99"/>
  <c r="AF99" s="1"/>
  <c r="Y99"/>
  <c r="T99"/>
  <c r="O99"/>
  <c r="AE99" s="1"/>
  <c r="AD98"/>
  <c r="AF98" s="1"/>
  <c r="Y98"/>
  <c r="T98"/>
  <c r="O98"/>
  <c r="AE98" s="1"/>
  <c r="AD97"/>
  <c r="AF97" s="1"/>
  <c r="Y97"/>
  <c r="T97"/>
  <c r="O97"/>
  <c r="AE97" s="1"/>
  <c r="AD96"/>
  <c r="AF96" s="1"/>
  <c r="Y96"/>
  <c r="T96"/>
  <c r="O96"/>
  <c r="AE96" s="1"/>
  <c r="AD95"/>
  <c r="AF95" s="1"/>
  <c r="Y95"/>
  <c r="T95"/>
  <c r="O95"/>
  <c r="AE95" s="1"/>
  <c r="AD94"/>
  <c r="AF94" s="1"/>
  <c r="Y94"/>
  <c r="T94"/>
  <c r="O94"/>
  <c r="AE94" s="1"/>
  <c r="AD93"/>
  <c r="AF93" s="1"/>
  <c r="Y93"/>
  <c r="T93"/>
  <c r="O93"/>
  <c r="AE93" s="1"/>
  <c r="AD92"/>
  <c r="AF92" s="1"/>
  <c r="Y92"/>
  <c r="T92"/>
  <c r="O92"/>
  <c r="AE92" s="1"/>
  <c r="AD91"/>
  <c r="AF91" s="1"/>
  <c r="Y91"/>
  <c r="T91"/>
  <c r="O91"/>
  <c r="AE91" s="1"/>
  <c r="AD90"/>
  <c r="AF90" s="1"/>
  <c r="Y90"/>
  <c r="T90"/>
  <c r="O90"/>
  <c r="AE90" s="1"/>
  <c r="AD89"/>
  <c r="AF89" s="1"/>
  <c r="Y89"/>
  <c r="T89"/>
  <c r="O89"/>
  <c r="AE89" s="1"/>
  <c r="AD88"/>
  <c r="AF88" s="1"/>
  <c r="Y88"/>
  <c r="T88"/>
  <c r="O88"/>
  <c r="AE88" s="1"/>
  <c r="AD87"/>
  <c r="AF87" s="1"/>
  <c r="Y87"/>
  <c r="T87"/>
  <c r="O87"/>
  <c r="AE87" s="1"/>
  <c r="AD86"/>
  <c r="AF86" s="1"/>
  <c r="Y86"/>
  <c r="T86"/>
  <c r="O86"/>
  <c r="AE86" s="1"/>
  <c r="AD85"/>
  <c r="AF85" s="1"/>
  <c r="Y85"/>
  <c r="T85"/>
  <c r="O85"/>
  <c r="AE85" s="1"/>
  <c r="AD84"/>
  <c r="AF84" s="1"/>
  <c r="Y84"/>
  <c r="T84"/>
  <c r="O84"/>
  <c r="AE84" s="1"/>
  <c r="AD83"/>
  <c r="AF83" s="1"/>
  <c r="Y83"/>
  <c r="T83"/>
  <c r="O83"/>
  <c r="AE83" s="1"/>
  <c r="AD82"/>
  <c r="AF82" s="1"/>
  <c r="Y82"/>
  <c r="T82"/>
  <c r="O82"/>
  <c r="AE82" s="1"/>
  <c r="AD81"/>
  <c r="AF81" s="1"/>
  <c r="Y81"/>
  <c r="T81"/>
  <c r="O81"/>
  <c r="AE81" s="1"/>
  <c r="AD80"/>
  <c r="AF80" s="1"/>
  <c r="Y80"/>
  <c r="T80"/>
  <c r="O80"/>
  <c r="AE80" s="1"/>
  <c r="AD79"/>
  <c r="AF79" s="1"/>
  <c r="Y79"/>
  <c r="T79"/>
  <c r="O79"/>
  <c r="AE79" s="1"/>
  <c r="AD78"/>
  <c r="AF78" s="1"/>
  <c r="Y78"/>
  <c r="T78"/>
  <c r="O78"/>
  <c r="AE78" s="1"/>
  <c r="AD77"/>
  <c r="AF77" s="1"/>
  <c r="Y77"/>
  <c r="T77"/>
  <c r="O77"/>
  <c r="AE77" s="1"/>
  <c r="AD76"/>
  <c r="AF76" s="1"/>
  <c r="Y76"/>
  <c r="T76"/>
  <c r="O76"/>
  <c r="AE76" s="1"/>
  <c r="AD75"/>
  <c r="AF75" s="1"/>
  <c r="Y75"/>
  <c r="T75"/>
  <c r="O75"/>
  <c r="AE75" s="1"/>
  <c r="AD74"/>
  <c r="AF74" s="1"/>
  <c r="Y74"/>
  <c r="T74"/>
  <c r="O74"/>
  <c r="AE74" s="1"/>
  <c r="AD73"/>
  <c r="AF73" s="1"/>
  <c r="Y73"/>
  <c r="T73"/>
  <c r="O73"/>
  <c r="AE73" s="1"/>
  <c r="AD72"/>
  <c r="AF72" s="1"/>
  <c r="Y72"/>
  <c r="T72"/>
  <c r="O72"/>
  <c r="AE72" s="1"/>
  <c r="AD71"/>
  <c r="AF71" s="1"/>
  <c r="Y71"/>
  <c r="T71"/>
  <c r="O71"/>
  <c r="AE71" s="1"/>
  <c r="AD70"/>
  <c r="AF70" s="1"/>
  <c r="Y70"/>
  <c r="T70"/>
  <c r="O70"/>
  <c r="AE70" s="1"/>
  <c r="AD69"/>
  <c r="AF69" s="1"/>
  <c r="Y69"/>
  <c r="T69"/>
  <c r="O69"/>
  <c r="AE69" s="1"/>
  <c r="AD68"/>
  <c r="AF68" s="1"/>
  <c r="Y68"/>
  <c r="T68"/>
  <c r="O68"/>
  <c r="AE68" s="1"/>
  <c r="AD67"/>
  <c r="AF67" s="1"/>
  <c r="Y67"/>
  <c r="T67"/>
  <c r="O67"/>
  <c r="AE67" s="1"/>
  <c r="AD66"/>
  <c r="AF66" s="1"/>
  <c r="Y66"/>
  <c r="T66"/>
  <c r="O66"/>
  <c r="AE66" s="1"/>
  <c r="AD65"/>
  <c r="AF65" s="1"/>
  <c r="Y65"/>
  <c r="T65"/>
  <c r="O65"/>
  <c r="AE65" s="1"/>
  <c r="AD64"/>
  <c r="AF64" s="1"/>
  <c r="Y64"/>
  <c r="T64"/>
  <c r="O64"/>
  <c r="AE64" s="1"/>
  <c r="AD63"/>
  <c r="AF63" s="1"/>
  <c r="Y63"/>
  <c r="T63"/>
  <c r="O63"/>
  <c r="AE63" s="1"/>
  <c r="AD62"/>
  <c r="AF62" s="1"/>
  <c r="Y62"/>
  <c r="T62"/>
  <c r="O62"/>
  <c r="AE62" s="1"/>
  <c r="AD61"/>
  <c r="AF61" s="1"/>
  <c r="Y61"/>
  <c r="T61"/>
  <c r="O61"/>
  <c r="AE61" s="1"/>
  <c r="AD60"/>
  <c r="AF60" s="1"/>
  <c r="Y60"/>
  <c r="T60"/>
  <c r="O60"/>
  <c r="AE60" s="1"/>
  <c r="AD59"/>
  <c r="AF59" s="1"/>
  <c r="Y59"/>
  <c r="T59"/>
  <c r="O59"/>
  <c r="AE59" s="1"/>
  <c r="AD58"/>
  <c r="AF58" s="1"/>
  <c r="Y58"/>
  <c r="T58"/>
  <c r="O58"/>
  <c r="AE58" s="1"/>
  <c r="AD57"/>
  <c r="AF57" s="1"/>
  <c r="Y57"/>
  <c r="T57"/>
  <c r="O57"/>
  <c r="AE57" s="1"/>
  <c r="AD56"/>
  <c r="AF56" s="1"/>
  <c r="Y56"/>
  <c r="T56"/>
  <c r="O56"/>
  <c r="AE56" s="1"/>
  <c r="AD55"/>
  <c r="AF55" s="1"/>
  <c r="Y55"/>
  <c r="T55"/>
  <c r="O55"/>
  <c r="AE55" s="1"/>
  <c r="AD54"/>
  <c r="AF54" s="1"/>
  <c r="Y54"/>
  <c r="T54"/>
  <c r="O54"/>
  <c r="AE54" s="1"/>
  <c r="AD53"/>
  <c r="AF53" s="1"/>
  <c r="Y53"/>
  <c r="T53"/>
  <c r="O53"/>
  <c r="AE53" s="1"/>
  <c r="AD52"/>
  <c r="AF52" s="1"/>
  <c r="Y52"/>
  <c r="T52"/>
  <c r="O52"/>
  <c r="AE52" s="1"/>
  <c r="AD51"/>
  <c r="AF51" s="1"/>
  <c r="Y51"/>
  <c r="T51"/>
  <c r="O51"/>
  <c r="AE51" s="1"/>
  <c r="AD50"/>
  <c r="AF50" s="1"/>
  <c r="Y50"/>
  <c r="T50"/>
  <c r="O50"/>
  <c r="AD49"/>
  <c r="AF49" s="1"/>
  <c r="Y49"/>
  <c r="T49"/>
  <c r="O49"/>
  <c r="AD47"/>
  <c r="AF47" s="1"/>
  <c r="Y47"/>
  <c r="T47"/>
  <c r="O47"/>
  <c r="AD46"/>
  <c r="AF46" s="1"/>
  <c r="Y46"/>
  <c r="T46"/>
  <c r="O46"/>
  <c r="AD48"/>
  <c r="AF48" s="1"/>
  <c r="Y48"/>
  <c r="T48"/>
  <c r="O48"/>
  <c r="AD44"/>
  <c r="AF44" s="1"/>
  <c r="Y44"/>
  <c r="T44"/>
  <c r="O44"/>
  <c r="AD45"/>
  <c r="AF45" s="1"/>
  <c r="Y45"/>
  <c r="T45"/>
  <c r="O45"/>
  <c r="AD43"/>
  <c r="AF43" s="1"/>
  <c r="Y43"/>
  <c r="T43"/>
  <c r="O43"/>
  <c r="AD42"/>
  <c r="AF42" s="1"/>
  <c r="A42" s="1"/>
  <c r="Y42"/>
  <c r="T42"/>
  <c r="O42"/>
  <c r="AD41"/>
  <c r="AF41" s="1"/>
  <c r="Y41"/>
  <c r="T41"/>
  <c r="O41"/>
  <c r="AD37"/>
  <c r="AF37" s="1"/>
  <c r="Y37"/>
  <c r="T37"/>
  <c r="O37"/>
  <c r="AE37" s="1"/>
  <c r="AD36"/>
  <c r="AF36" s="1"/>
  <c r="Y36"/>
  <c r="T36"/>
  <c r="O36"/>
  <c r="AE36" s="1"/>
  <c r="AD35"/>
  <c r="AF35" s="1"/>
  <c r="Y35"/>
  <c r="T35"/>
  <c r="O35"/>
  <c r="AE35" s="1"/>
  <c r="AD34"/>
  <c r="AF34" s="1"/>
  <c r="Y34"/>
  <c r="T34"/>
  <c r="O34"/>
  <c r="AE34" s="1"/>
  <c r="AF33"/>
  <c r="AD33"/>
  <c r="Y33"/>
  <c r="T33"/>
  <c r="O33"/>
  <c r="AE33" s="1"/>
  <c r="AF32"/>
  <c r="AD32"/>
  <c r="Y32"/>
  <c r="T32"/>
  <c r="O32"/>
  <c r="AE32" s="1"/>
  <c r="AD31"/>
  <c r="AF31" s="1"/>
  <c r="Y31"/>
  <c r="T31"/>
  <c r="O31"/>
  <c r="AE31" s="1"/>
  <c r="AD30"/>
  <c r="AF30" s="1"/>
  <c r="Y30"/>
  <c r="T30"/>
  <c r="O30"/>
  <c r="AE30" s="1"/>
  <c r="AF29"/>
  <c r="AD29"/>
  <c r="Y29"/>
  <c r="T29"/>
  <c r="O29"/>
  <c r="AE29" s="1"/>
  <c r="AF28"/>
  <c r="AD28"/>
  <c r="Y28"/>
  <c r="T28"/>
  <c r="O28"/>
  <c r="AE28" s="1"/>
  <c r="AD27"/>
  <c r="AF27" s="1"/>
  <c r="Y27"/>
  <c r="T27"/>
  <c r="O27"/>
  <c r="AE27" s="1"/>
  <c r="AD26"/>
  <c r="AF26" s="1"/>
  <c r="Y26"/>
  <c r="T26"/>
  <c r="O26"/>
  <c r="AE26" s="1"/>
  <c r="AF25"/>
  <c r="AD25"/>
  <c r="Y25"/>
  <c r="T25"/>
  <c r="O25"/>
  <c r="AF24"/>
  <c r="AD24"/>
  <c r="Y24"/>
  <c r="T24"/>
  <c r="O24"/>
  <c r="AE24" s="1"/>
  <c r="AD23"/>
  <c r="AF23" s="1"/>
  <c r="Y23"/>
  <c r="T23"/>
  <c r="O23"/>
  <c r="AE23" s="1"/>
  <c r="AD22"/>
  <c r="AF22" s="1"/>
  <c r="Y22"/>
  <c r="T22"/>
  <c r="O22"/>
  <c r="AE22" s="1"/>
  <c r="AF21"/>
  <c r="AD21"/>
  <c r="Y21"/>
  <c r="T21"/>
  <c r="O21"/>
  <c r="AE21" s="1"/>
  <c r="AF20"/>
  <c r="AD20"/>
  <c r="Y20"/>
  <c r="T20"/>
  <c r="O20"/>
  <c r="AE20" s="1"/>
  <c r="AD19"/>
  <c r="AF19" s="1"/>
  <c r="Y19"/>
  <c r="T19"/>
  <c r="O19"/>
  <c r="AE19" s="1"/>
  <c r="AD18"/>
  <c r="Y18"/>
  <c r="T18"/>
  <c r="O18"/>
  <c r="AE18" s="1"/>
  <c r="AD17"/>
  <c r="AF17" s="1"/>
  <c r="Y17"/>
  <c r="T17"/>
  <c r="O17"/>
  <c r="AE17" s="1"/>
  <c r="AF15"/>
  <c r="AD15"/>
  <c r="Y15"/>
  <c r="T15"/>
  <c r="O15"/>
  <c r="AE15" s="1"/>
  <c r="AD16"/>
  <c r="Y16"/>
  <c r="T16"/>
  <c r="O16"/>
  <c r="AE16" s="1"/>
  <c r="AD13"/>
  <c r="Y13"/>
  <c r="T13"/>
  <c r="O13"/>
  <c r="AE13" s="1"/>
  <c r="AD14"/>
  <c r="Y14"/>
  <c r="AF14" s="1"/>
  <c r="T14"/>
  <c r="O14"/>
  <c r="A42" i="3" l="1"/>
  <c r="AE48"/>
  <c r="AE43"/>
  <c r="AE46"/>
  <c r="AE41"/>
  <c r="AF48"/>
  <c r="AF43"/>
  <c r="AE13"/>
  <c r="AE14"/>
  <c r="AE15"/>
  <c r="A14"/>
  <c r="AE17"/>
  <c r="AE16"/>
  <c r="AE41" i="2"/>
  <c r="AE42"/>
  <c r="B139" s="1"/>
  <c r="AE43"/>
  <c r="AE45"/>
  <c r="AE48"/>
  <c r="AE46"/>
  <c r="AE47"/>
  <c r="AE49"/>
  <c r="B49" s="1"/>
  <c r="AE50"/>
  <c r="AE44"/>
  <c r="B44" s="1"/>
  <c r="AE14"/>
  <c r="B17" s="1"/>
  <c r="AF13"/>
  <c r="AF16"/>
  <c r="A19" s="1"/>
  <c r="AF18"/>
  <c r="A18" s="1"/>
  <c r="A35"/>
  <c r="B23"/>
  <c r="B108"/>
  <c r="B116"/>
  <c r="B124"/>
  <c r="B132"/>
  <c r="B22"/>
  <c r="B19"/>
  <c r="B28"/>
  <c r="B37"/>
  <c r="B42"/>
  <c r="B50"/>
  <c r="B58"/>
  <c r="B66"/>
  <c r="B74"/>
  <c r="B82"/>
  <c r="B90"/>
  <c r="B98"/>
  <c r="B106"/>
  <c r="A31" i="5"/>
  <c r="A23"/>
  <c r="A15"/>
  <c r="A13"/>
  <c r="A13" i="4"/>
  <c r="A36"/>
  <c r="A28"/>
  <c r="A20"/>
  <c r="A41" i="5"/>
  <c r="A138"/>
  <c r="A130"/>
  <c r="A122"/>
  <c r="A114"/>
  <c r="A106"/>
  <c r="A98"/>
  <c r="A90"/>
  <c r="A82"/>
  <c r="A74"/>
  <c r="A66"/>
  <c r="A58"/>
  <c r="A50"/>
  <c r="A42"/>
  <c r="A136"/>
  <c r="A128"/>
  <c r="A134"/>
  <c r="A126"/>
  <c r="A118"/>
  <c r="A110"/>
  <c r="A102"/>
  <c r="A94"/>
  <c r="A86"/>
  <c r="A78"/>
  <c r="A70"/>
  <c r="A62"/>
  <c r="A140"/>
  <c r="A132"/>
  <c r="A32" i="2"/>
  <c r="A45"/>
  <c r="A47"/>
  <c r="A50"/>
  <c r="A56"/>
  <c r="A60"/>
  <c r="A64"/>
  <c r="A68"/>
  <c r="A72"/>
  <c r="A76"/>
  <c r="A80"/>
  <c r="A84"/>
  <c r="A88"/>
  <c r="A90"/>
  <c r="A92"/>
  <c r="A100"/>
  <c r="A102"/>
  <c r="A108"/>
  <c r="A110"/>
  <c r="A116"/>
  <c r="A120"/>
  <c r="A124"/>
  <c r="A128"/>
  <c r="A132"/>
  <c r="A134"/>
  <c r="A18" i="3"/>
  <c r="A30"/>
  <c r="A41"/>
  <c r="A57"/>
  <c r="A59"/>
  <c r="A67"/>
  <c r="A73"/>
  <c r="A89"/>
  <c r="A91"/>
  <c r="A105"/>
  <c r="A107"/>
  <c r="A113"/>
  <c r="A129"/>
  <c r="A24" i="4"/>
  <c r="A27"/>
  <c r="A37"/>
  <c r="A43"/>
  <c r="A56"/>
  <c r="A59"/>
  <c r="A62"/>
  <c r="A78"/>
  <c r="A94"/>
  <c r="A110"/>
  <c r="A126"/>
  <c r="A30" i="5"/>
  <c r="A43"/>
  <c r="A46"/>
  <c r="A59"/>
  <c r="A33" i="2"/>
  <c r="A135"/>
  <c r="A21" i="3"/>
  <c r="A23"/>
  <c r="A49"/>
  <c r="A45"/>
  <c r="A56"/>
  <c r="A58"/>
  <c r="A72"/>
  <c r="A74"/>
  <c r="A80"/>
  <c r="A82"/>
  <c r="A90"/>
  <c r="A98"/>
  <c r="A104"/>
  <c r="A112"/>
  <c r="A120"/>
  <c r="A122"/>
  <c r="A128"/>
  <c r="A130"/>
  <c r="A136"/>
  <c r="A138"/>
  <c r="A14" i="4"/>
  <c r="A26"/>
  <c r="A30"/>
  <c r="A45"/>
  <c r="A49"/>
  <c r="A61"/>
  <c r="A81"/>
  <c r="A93"/>
  <c r="A109"/>
  <c r="A125"/>
  <c r="A17" i="5"/>
  <c r="A29"/>
  <c r="A33"/>
  <c r="A48"/>
  <c r="A36" i="2"/>
  <c r="A41"/>
  <c r="A43"/>
  <c r="A44"/>
  <c r="A46"/>
  <c r="A49"/>
  <c r="A51"/>
  <c r="A53"/>
  <c r="A55"/>
  <c r="A57"/>
  <c r="A59"/>
  <c r="A61"/>
  <c r="A63"/>
  <c r="A65"/>
  <c r="A67"/>
  <c r="A69"/>
  <c r="A71"/>
  <c r="A73"/>
  <c r="A75"/>
  <c r="A77"/>
  <c r="A79"/>
  <c r="A81"/>
  <c r="A83"/>
  <c r="A85"/>
  <c r="A87"/>
  <c r="A89"/>
  <c r="A91"/>
  <c r="A93"/>
  <c r="A95"/>
  <c r="A97"/>
  <c r="A99"/>
  <c r="A101"/>
  <c r="A103"/>
  <c r="A105"/>
  <c r="A107"/>
  <c r="A109"/>
  <c r="A111"/>
  <c r="A113"/>
  <c r="A115"/>
  <c r="A117"/>
  <c r="A119"/>
  <c r="A121"/>
  <c r="A123"/>
  <c r="A125"/>
  <c r="A127"/>
  <c r="A129"/>
  <c r="A131"/>
  <c r="A133"/>
  <c r="A138"/>
  <c r="AE140"/>
  <c r="A140"/>
  <c r="A16" i="3"/>
  <c r="AE20"/>
  <c r="A20"/>
  <c r="A26"/>
  <c r="AE28"/>
  <c r="A28"/>
  <c r="A34"/>
  <c r="AE36"/>
  <c r="A36"/>
  <c r="A43"/>
  <c r="AE50"/>
  <c r="B124" s="1"/>
  <c r="A50"/>
  <c r="A53"/>
  <c r="AE55"/>
  <c r="A55"/>
  <c r="A61"/>
  <c r="AE63"/>
  <c r="A63"/>
  <c r="A69"/>
  <c r="AE71"/>
  <c r="A71"/>
  <c r="A77"/>
  <c r="AE79"/>
  <c r="A79"/>
  <c r="A85"/>
  <c r="AE87"/>
  <c r="A87"/>
  <c r="A93"/>
  <c r="AE95"/>
  <c r="A95"/>
  <c r="A101"/>
  <c r="AE103"/>
  <c r="A103"/>
  <c r="A109"/>
  <c r="AE111"/>
  <c r="A111"/>
  <c r="A117"/>
  <c r="AE119"/>
  <c r="A119"/>
  <c r="A125"/>
  <c r="AE127"/>
  <c r="A127"/>
  <c r="A133"/>
  <c r="AE135"/>
  <c r="A135"/>
  <c r="A16" i="4"/>
  <c r="A19"/>
  <c r="A29"/>
  <c r="A35"/>
  <c r="A135"/>
  <c r="A48"/>
  <c r="A54"/>
  <c r="A64"/>
  <c r="A70"/>
  <c r="A80"/>
  <c r="A86"/>
  <c r="A96"/>
  <c r="A102"/>
  <c r="A112"/>
  <c r="A118"/>
  <c r="A128"/>
  <c r="A134"/>
  <c r="A16" i="5"/>
  <c r="A22"/>
  <c r="A32"/>
  <c r="A51"/>
  <c r="A57"/>
  <c r="A48" i="2"/>
  <c r="A52"/>
  <c r="A54"/>
  <c r="A58"/>
  <c r="A62"/>
  <c r="A66"/>
  <c r="A70"/>
  <c r="A74"/>
  <c r="A78"/>
  <c r="A82"/>
  <c r="A86"/>
  <c r="A94"/>
  <c r="A96"/>
  <c r="A98"/>
  <c r="A104"/>
  <c r="A106"/>
  <c r="A112"/>
  <c r="A114"/>
  <c r="A118"/>
  <c r="A122"/>
  <c r="A126"/>
  <c r="A130"/>
  <c r="A136"/>
  <c r="A22" i="3"/>
  <c r="A24"/>
  <c r="A32"/>
  <c r="A47"/>
  <c r="A51"/>
  <c r="A65"/>
  <c r="A75"/>
  <c r="A81"/>
  <c r="A83"/>
  <c r="A97"/>
  <c r="A99"/>
  <c r="A115"/>
  <c r="A121"/>
  <c r="A123"/>
  <c r="A131"/>
  <c r="A137"/>
  <c r="A139"/>
  <c r="A72" i="4"/>
  <c r="A75"/>
  <c r="A88"/>
  <c r="A91"/>
  <c r="A104"/>
  <c r="A107"/>
  <c r="A120"/>
  <c r="A123"/>
  <c r="A136"/>
  <c r="A139"/>
  <c r="A24" i="5"/>
  <c r="A27"/>
  <c r="A13" i="3"/>
  <c r="A15"/>
  <c r="A29"/>
  <c r="A31"/>
  <c r="A37"/>
  <c r="A44"/>
  <c r="A64"/>
  <c r="A66"/>
  <c r="A88"/>
  <c r="A96"/>
  <c r="A106"/>
  <c r="A114"/>
  <c r="A65" i="4"/>
  <c r="A77"/>
  <c r="A97"/>
  <c r="A113"/>
  <c r="A129"/>
  <c r="A52" i="5"/>
  <c r="A137" i="2"/>
  <c r="A139"/>
  <c r="A17" i="3"/>
  <c r="A19"/>
  <c r="A25"/>
  <c r="A27"/>
  <c r="A33"/>
  <c r="A35"/>
  <c r="A48"/>
  <c r="A46"/>
  <c r="A52"/>
  <c r="A54"/>
  <c r="A60"/>
  <c r="A62"/>
  <c r="A68"/>
  <c r="A70"/>
  <c r="A76"/>
  <c r="A78"/>
  <c r="A84"/>
  <c r="A86"/>
  <c r="A92"/>
  <c r="A94"/>
  <c r="A100"/>
  <c r="A102"/>
  <c r="A108"/>
  <c r="A110"/>
  <c r="A116"/>
  <c r="A118"/>
  <c r="A124"/>
  <c r="A126"/>
  <c r="A132"/>
  <c r="A134"/>
  <c r="A140"/>
  <c r="A18" i="4"/>
  <c r="A34"/>
  <c r="A41"/>
  <c r="A53"/>
  <c r="A57"/>
  <c r="A69"/>
  <c r="A73"/>
  <c r="A85"/>
  <c r="A89"/>
  <c r="A101"/>
  <c r="A105"/>
  <c r="A117"/>
  <c r="A121"/>
  <c r="A133"/>
  <c r="A21" i="5"/>
  <c r="A25"/>
  <c r="A37"/>
  <c r="A44"/>
  <c r="A56"/>
  <c r="A60"/>
  <c r="A64"/>
  <c r="A68"/>
  <c r="A72"/>
  <c r="A76"/>
  <c r="A80"/>
  <c r="A84"/>
  <c r="A88"/>
  <c r="A92"/>
  <c r="A96"/>
  <c r="A100"/>
  <c r="A104"/>
  <c r="A108"/>
  <c r="A112"/>
  <c r="A116"/>
  <c r="A120"/>
  <c r="A124"/>
  <c r="A65"/>
  <c r="A73"/>
  <c r="A81"/>
  <c r="A89"/>
  <c r="A97"/>
  <c r="A105"/>
  <c r="A113"/>
  <c r="A121"/>
  <c r="A129"/>
  <c r="A137"/>
  <c r="A67"/>
  <c r="A75"/>
  <c r="A83"/>
  <c r="A91"/>
  <c r="A99"/>
  <c r="A107"/>
  <c r="A115"/>
  <c r="A123"/>
  <c r="A131"/>
  <c r="A139"/>
  <c r="A15" i="4"/>
  <c r="A23"/>
  <c r="A31"/>
  <c r="A42"/>
  <c r="A50"/>
  <c r="A58"/>
  <c r="A66"/>
  <c r="A74"/>
  <c r="A82"/>
  <c r="A90"/>
  <c r="A98"/>
  <c r="A106"/>
  <c r="A114"/>
  <c r="A122"/>
  <c r="A130"/>
  <c r="A138"/>
  <c r="A18" i="5"/>
  <c r="A26"/>
  <c r="A34"/>
  <c r="A45"/>
  <c r="A53"/>
  <c r="A61"/>
  <c r="A69"/>
  <c r="A77"/>
  <c r="A85"/>
  <c r="A93"/>
  <c r="A101"/>
  <c r="A109"/>
  <c r="A117"/>
  <c r="A125"/>
  <c r="A133"/>
  <c r="A17" i="4"/>
  <c r="A25"/>
  <c r="A33"/>
  <c r="A44"/>
  <c r="A47"/>
  <c r="A52"/>
  <c r="A55"/>
  <c r="A60"/>
  <c r="A63"/>
  <c r="A68"/>
  <c r="A71"/>
  <c r="A76"/>
  <c r="A79"/>
  <c r="A84"/>
  <c r="A87"/>
  <c r="A92"/>
  <c r="A95"/>
  <c r="A100"/>
  <c r="A103"/>
  <c r="A108"/>
  <c r="A111"/>
  <c r="A116"/>
  <c r="A119"/>
  <c r="A124"/>
  <c r="A127"/>
  <c r="A132"/>
  <c r="A140"/>
  <c r="A20" i="5"/>
  <c r="A28"/>
  <c r="A36"/>
  <c r="A47"/>
  <c r="A55"/>
  <c r="A63"/>
  <c r="A71"/>
  <c r="A79"/>
  <c r="A87"/>
  <c r="A95"/>
  <c r="A103"/>
  <c r="A111"/>
  <c r="A119"/>
  <c r="A127"/>
  <c r="A135"/>
  <c r="B135" i="3" l="1"/>
  <c r="B139"/>
  <c r="B36"/>
  <c r="B101" i="2"/>
  <c r="B85"/>
  <c r="B69"/>
  <c r="B53"/>
  <c r="B133"/>
  <c r="B125"/>
  <c r="B109"/>
  <c r="B140"/>
  <c r="B105"/>
  <c r="B97"/>
  <c r="B89"/>
  <c r="B81"/>
  <c r="B73"/>
  <c r="B65"/>
  <c r="B57"/>
  <c r="B138"/>
  <c r="B129"/>
  <c r="B121"/>
  <c r="B113"/>
  <c r="B93"/>
  <c r="B77"/>
  <c r="B61"/>
  <c r="B117"/>
  <c r="B136"/>
  <c r="B102"/>
  <c r="B94"/>
  <c r="B86"/>
  <c r="B78"/>
  <c r="B70"/>
  <c r="B62"/>
  <c r="B54"/>
  <c r="B48"/>
  <c r="B41"/>
  <c r="B128"/>
  <c r="B120"/>
  <c r="B112"/>
  <c r="A27"/>
  <c r="A23"/>
  <c r="A13"/>
  <c r="A17"/>
  <c r="A37"/>
  <c r="B34"/>
  <c r="B20"/>
  <c r="B31"/>
  <c r="A34"/>
  <c r="B29"/>
  <c r="A16"/>
  <c r="B24"/>
  <c r="A21"/>
  <c r="A15"/>
  <c r="A14"/>
  <c r="A20"/>
  <c r="B35"/>
  <c r="B26"/>
  <c r="B32"/>
  <c r="A30"/>
  <c r="B21"/>
  <c r="B30"/>
  <c r="B16"/>
  <c r="A26"/>
  <c r="A25"/>
  <c r="A28"/>
  <c r="A29"/>
  <c r="A24"/>
  <c r="B36"/>
  <c r="B27"/>
  <c r="B18"/>
  <c r="B13"/>
  <c r="B25"/>
  <c r="A31"/>
  <c r="A22"/>
  <c r="B14"/>
  <c r="B15"/>
  <c r="B33"/>
  <c r="B103" i="3"/>
  <c r="B24"/>
  <c r="B136"/>
  <c r="B113"/>
  <c r="B90"/>
  <c r="B81"/>
  <c r="B72"/>
  <c r="B58"/>
  <c r="B47"/>
  <c r="B31"/>
  <c r="B22"/>
  <c r="B33"/>
  <c r="B94"/>
  <c r="B34"/>
  <c r="B48"/>
  <c r="B76"/>
  <c r="B108"/>
  <c r="B25"/>
  <c r="B95"/>
  <c r="B63"/>
  <c r="B28"/>
  <c r="B115"/>
  <c r="B99"/>
  <c r="B75"/>
  <c r="B59"/>
  <c r="B118"/>
  <c r="B93"/>
  <c r="B53"/>
  <c r="B19"/>
  <c r="B137"/>
  <c r="B128"/>
  <c r="B114"/>
  <c r="B105"/>
  <c r="B96"/>
  <c r="B82"/>
  <c r="B73"/>
  <c r="B64"/>
  <c r="B44"/>
  <c r="B37"/>
  <c r="B23"/>
  <c r="B14"/>
  <c r="B134"/>
  <c r="B101"/>
  <c r="B77"/>
  <c r="B46"/>
  <c r="B42"/>
  <c r="B68"/>
  <c r="B100"/>
  <c r="B132"/>
  <c r="B17"/>
  <c r="B131"/>
  <c r="B107"/>
  <c r="B18"/>
  <c r="B119"/>
  <c r="B87"/>
  <c r="B55"/>
  <c r="B20"/>
  <c r="B123"/>
  <c r="B83"/>
  <c r="B107" i="2"/>
  <c r="B103"/>
  <c r="B99"/>
  <c r="B95"/>
  <c r="B91"/>
  <c r="B87"/>
  <c r="B83"/>
  <c r="B79"/>
  <c r="B75"/>
  <c r="B71"/>
  <c r="B67"/>
  <c r="B63"/>
  <c r="B59"/>
  <c r="B55"/>
  <c r="B51"/>
  <c r="B46"/>
  <c r="B43"/>
  <c r="B133" i="3"/>
  <c r="B109"/>
  <c r="B62"/>
  <c r="B27"/>
  <c r="B138"/>
  <c r="B129"/>
  <c r="B120"/>
  <c r="B106"/>
  <c r="B97"/>
  <c r="B88"/>
  <c r="B74"/>
  <c r="B65"/>
  <c r="B56"/>
  <c r="B49"/>
  <c r="B29"/>
  <c r="B15"/>
  <c r="B134" i="2"/>
  <c r="B130"/>
  <c r="B126"/>
  <c r="B122"/>
  <c r="B118"/>
  <c r="B114"/>
  <c r="B110"/>
  <c r="B102" i="3"/>
  <c r="B85"/>
  <c r="B54"/>
  <c r="B16"/>
  <c r="B60"/>
  <c r="B92"/>
  <c r="B71"/>
  <c r="B117"/>
  <c r="B78"/>
  <c r="B43"/>
  <c r="B122"/>
  <c r="B104"/>
  <c r="B126"/>
  <c r="B69"/>
  <c r="B140"/>
  <c r="B32"/>
  <c r="B127"/>
  <c r="B91"/>
  <c r="B67"/>
  <c r="B41"/>
  <c r="B111"/>
  <c r="B79"/>
  <c r="B50"/>
  <c r="B13"/>
  <c r="B51"/>
  <c r="B104" i="2"/>
  <c r="B100"/>
  <c r="B96"/>
  <c r="B92"/>
  <c r="B88"/>
  <c r="B84"/>
  <c r="B80"/>
  <c r="B76"/>
  <c r="B72"/>
  <c r="B68"/>
  <c r="B64"/>
  <c r="B60"/>
  <c r="B56"/>
  <c r="B52"/>
  <c r="B47"/>
  <c r="B45"/>
  <c r="B110" i="3"/>
  <c r="B70"/>
  <c r="B35"/>
  <c r="B137" i="2"/>
  <c r="B130" i="3"/>
  <c r="B121"/>
  <c r="B112"/>
  <c r="B98"/>
  <c r="B89"/>
  <c r="B80"/>
  <c r="B66"/>
  <c r="B57"/>
  <c r="B45"/>
  <c r="B30"/>
  <c r="B21"/>
  <c r="B135" i="2"/>
  <c r="B131"/>
  <c r="B127"/>
  <c r="B123"/>
  <c r="B119"/>
  <c r="B115"/>
  <c r="B111"/>
  <c r="B125" i="3"/>
  <c r="B86"/>
  <c r="B61"/>
  <c r="B26"/>
  <c r="B52"/>
  <c r="B84"/>
  <c r="B116"/>
</calcChain>
</file>

<file path=xl/sharedStrings.xml><?xml version="1.0" encoding="utf-8"?>
<sst xmlns="http://schemas.openxmlformats.org/spreadsheetml/2006/main" count="1591" uniqueCount="362">
  <si>
    <t>BRITISH SNOW TOUR 2012/13</t>
  </si>
  <si>
    <t>Event Name</t>
  </si>
  <si>
    <t>Format</t>
  </si>
  <si>
    <t>Resort</t>
  </si>
  <si>
    <t>Country</t>
  </si>
  <si>
    <t>Date</t>
  </si>
  <si>
    <t>WOMEN</t>
  </si>
  <si>
    <t>Rank</t>
  </si>
  <si>
    <t>Bib</t>
  </si>
  <si>
    <t>Last Name</t>
  </si>
  <si>
    <t>First Name</t>
  </si>
  <si>
    <t>Nationality</t>
  </si>
  <si>
    <t>Birthdate</t>
  </si>
  <si>
    <t>Category</t>
  </si>
  <si>
    <t>KEEN</t>
  </si>
  <si>
    <t>EMILY</t>
  </si>
  <si>
    <t>2004 Kids</t>
  </si>
  <si>
    <t>ROWLANDS</t>
  </si>
  <si>
    <t>LEXI</t>
  </si>
  <si>
    <t>FENWICK</t>
  </si>
  <si>
    <t>THEA</t>
  </si>
  <si>
    <t>2001 Kids</t>
  </si>
  <si>
    <t>TSO</t>
  </si>
  <si>
    <t>JAZZ</t>
  </si>
  <si>
    <t>WILKINSON</t>
  </si>
  <si>
    <t>MILLIE</t>
  </si>
  <si>
    <t>MACKENZIE</t>
  </si>
  <si>
    <t>EVE</t>
  </si>
  <si>
    <t>2000 Youth</t>
  </si>
  <si>
    <t>MADI</t>
  </si>
  <si>
    <t>SUMMERHAYES</t>
  </si>
  <si>
    <t>MOLLY</t>
  </si>
  <si>
    <t>1997 Junior</t>
  </si>
  <si>
    <t>VINCENTI</t>
  </si>
  <si>
    <t>ANNA</t>
  </si>
  <si>
    <t>1995 Junior</t>
  </si>
  <si>
    <t>CHESHIRE</t>
  </si>
  <si>
    <t>ROWAN</t>
  </si>
  <si>
    <t>BRITTAIN</t>
  </si>
  <si>
    <t>BETH</t>
  </si>
  <si>
    <t>1994 Open</t>
  </si>
  <si>
    <t>DACE</t>
  </si>
  <si>
    <t>CHLOE</t>
  </si>
  <si>
    <t>1992 Open</t>
  </si>
  <si>
    <t>OFFORD</t>
  </si>
  <si>
    <t>SOPHIE</t>
  </si>
  <si>
    <t>CANNINGS</t>
  </si>
  <si>
    <t>1991 Open</t>
  </si>
  <si>
    <t>WALSH</t>
  </si>
  <si>
    <t>RACHAEL</t>
  </si>
  <si>
    <t>MEN</t>
  </si>
  <si>
    <t>ANNIS</t>
  </si>
  <si>
    <t>TOM</t>
  </si>
  <si>
    <t>2006 Kids</t>
  </si>
  <si>
    <t>FRY</t>
  </si>
  <si>
    <t>BRADLEY</t>
  </si>
  <si>
    <t>2005 Kids</t>
  </si>
  <si>
    <t>SAM</t>
  </si>
  <si>
    <t>ROSE</t>
  </si>
  <si>
    <t>JAMES</t>
  </si>
  <si>
    <t>FIORI</t>
  </si>
  <si>
    <t>HAYDYN</t>
  </si>
  <si>
    <t>DAVIS</t>
  </si>
  <si>
    <t>ETHAN</t>
  </si>
  <si>
    <t>TAYLOR-TIPTON</t>
  </si>
  <si>
    <t>JUSTIN</t>
  </si>
  <si>
    <t>JORDAN</t>
  </si>
  <si>
    <t>GASKIN</t>
  </si>
  <si>
    <t>BAKER</t>
  </si>
  <si>
    <t>BENJAMIN</t>
  </si>
  <si>
    <t>1999 Youth</t>
  </si>
  <si>
    <t>WOOD</t>
  </si>
  <si>
    <t>KYLE</t>
  </si>
  <si>
    <t>PALMER</t>
  </si>
  <si>
    <t>HARRY</t>
  </si>
  <si>
    <t>FENELEY</t>
  </si>
  <si>
    <t>WILLIAM</t>
  </si>
  <si>
    <t>MCCORMICK</t>
  </si>
  <si>
    <t>CHRIS</t>
  </si>
  <si>
    <t>1998 Youth</t>
  </si>
  <si>
    <t>WELCH</t>
  </si>
  <si>
    <t>CALLUM</t>
  </si>
  <si>
    <t>SANDIESON</t>
  </si>
  <si>
    <t>CAL</t>
  </si>
  <si>
    <t>HALLETT</t>
  </si>
  <si>
    <t>EDWARD</t>
  </si>
  <si>
    <t>WRIGHT</t>
  </si>
  <si>
    <t>MONTY</t>
  </si>
  <si>
    <t>DOHERTY</t>
  </si>
  <si>
    <t>LEWIS</t>
  </si>
  <si>
    <t>MIKE</t>
  </si>
  <si>
    <t>HARDING</t>
  </si>
  <si>
    <t>TYLER JAY</t>
  </si>
  <si>
    <t>1996 Junior</t>
  </si>
  <si>
    <t>CARPENTER</t>
  </si>
  <si>
    <t>AARON</t>
  </si>
  <si>
    <t>WOZENCROFT</t>
  </si>
  <si>
    <t>WILL</t>
  </si>
  <si>
    <t>JOHNSTONE</t>
  </si>
  <si>
    <t>JOSH</t>
  </si>
  <si>
    <t>DONALD</t>
  </si>
  <si>
    <t>GRANT</t>
  </si>
  <si>
    <t>JENKINS</t>
  </si>
  <si>
    <t>ALLEN</t>
  </si>
  <si>
    <t>SMITH</t>
  </si>
  <si>
    <t>THOMAS</t>
  </si>
  <si>
    <t>WARBURTON</t>
  </si>
  <si>
    <t>GEORGE</t>
  </si>
  <si>
    <t>SPEIGHT</t>
  </si>
  <si>
    <t>PETER</t>
  </si>
  <si>
    <t>MACHON</t>
  </si>
  <si>
    <t>ROB</t>
  </si>
  <si>
    <t>ROSS</t>
  </si>
  <si>
    <t>TUCKER</t>
  </si>
  <si>
    <t>ANTHONY</t>
  </si>
  <si>
    <t>WEBB</t>
  </si>
  <si>
    <t>PAUL</t>
  </si>
  <si>
    <t>junior</t>
  </si>
  <si>
    <t>JUDGING TEMPLATE</t>
  </si>
  <si>
    <t>English Champs, Slopestyle Ski</t>
  </si>
  <si>
    <t>ChilFactor, Manchester</t>
  </si>
  <si>
    <t>UK</t>
  </si>
  <si>
    <t>8th June 2013</t>
  </si>
  <si>
    <t>QUAL 1</t>
  </si>
  <si>
    <t>QUAL 2</t>
  </si>
  <si>
    <t>FINAL 1</t>
  </si>
  <si>
    <t>FINAL 2</t>
  </si>
  <si>
    <t>QUAL</t>
  </si>
  <si>
    <t>FINAL</t>
  </si>
  <si>
    <t>Rank Final</t>
  </si>
  <si>
    <t>Rank Qual</t>
  </si>
  <si>
    <t>G/R</t>
  </si>
  <si>
    <t>Reg No.</t>
  </si>
  <si>
    <t>Judge 1</t>
  </si>
  <si>
    <t>Judge 2</t>
  </si>
  <si>
    <t>Judge 3</t>
  </si>
  <si>
    <t>Judge 4</t>
  </si>
  <si>
    <t>Total</t>
  </si>
  <si>
    <t>Best Run</t>
  </si>
  <si>
    <t>SASHA</t>
  </si>
  <si>
    <t>kids</t>
  </si>
  <si>
    <t>Sponsor</t>
  </si>
  <si>
    <t>SAILSBURY</t>
  </si>
  <si>
    <t>1977 Master</t>
  </si>
  <si>
    <t>English Champs, Slopestyle Snowboard</t>
  </si>
  <si>
    <t>G</t>
  </si>
  <si>
    <t>JONES</t>
  </si>
  <si>
    <t>ISABEL</t>
  </si>
  <si>
    <t>open</t>
  </si>
  <si>
    <t>R</t>
  </si>
  <si>
    <t>MENDAY</t>
  </si>
  <si>
    <t>BECKY</t>
  </si>
  <si>
    <t>CERYS</t>
  </si>
  <si>
    <t>ZIMMER</t>
  </si>
  <si>
    <t>BRADIE</t>
  </si>
  <si>
    <t>2002 Kids</t>
  </si>
  <si>
    <t>DORWARD</t>
  </si>
  <si>
    <t>ABBIE</t>
  </si>
  <si>
    <t>CORDINGLEY</t>
  </si>
  <si>
    <t>AMBER</t>
  </si>
  <si>
    <t>SILKSTONE</t>
  </si>
  <si>
    <t>NATHALIE</t>
  </si>
  <si>
    <t>ELLY</t>
  </si>
  <si>
    <t>CHAPMAN</t>
  </si>
  <si>
    <t>VAILA</t>
  </si>
  <si>
    <t>FINNERTY</t>
  </si>
  <si>
    <t>GILLIAN</t>
  </si>
  <si>
    <t>WINNARD</t>
  </si>
  <si>
    <t>LUCY</t>
  </si>
  <si>
    <t>Kids</t>
  </si>
  <si>
    <t>BROOKES</t>
  </si>
  <si>
    <t>MIA</t>
  </si>
  <si>
    <t>2007 Kids</t>
  </si>
  <si>
    <t>HAINES</t>
  </si>
  <si>
    <t>NICOLE</t>
  </si>
  <si>
    <t>PIGKA</t>
  </si>
  <si>
    <t>HELEN</t>
  </si>
  <si>
    <t>MATT</t>
  </si>
  <si>
    <t>CARTLEDGE</t>
  </si>
  <si>
    <t>JOHN</t>
  </si>
  <si>
    <t>WEATHERLY</t>
  </si>
  <si>
    <t>FOSTER</t>
  </si>
  <si>
    <t>SIMON</t>
  </si>
  <si>
    <t>Open</t>
  </si>
  <si>
    <t>STATON</t>
  </si>
  <si>
    <t>KIERON</t>
  </si>
  <si>
    <t>CORRY</t>
  </si>
  <si>
    <t>ROBERTSON</t>
  </si>
  <si>
    <t>JACOB</t>
  </si>
  <si>
    <t>VOGAN</t>
  </si>
  <si>
    <t>GARETH</t>
  </si>
  <si>
    <t>SCOTT</t>
  </si>
  <si>
    <t>2003 Kids</t>
  </si>
  <si>
    <t>COCKRELL</t>
  </si>
  <si>
    <t>BILLY</t>
  </si>
  <si>
    <t>HAFREN</t>
  </si>
  <si>
    <t>EMYR</t>
  </si>
  <si>
    <t>1993 Open</t>
  </si>
  <si>
    <t>ROBINSON</t>
  </si>
  <si>
    <t>TOMSKI</t>
  </si>
  <si>
    <t>FORDHAM</t>
  </si>
  <si>
    <t>LEO</t>
  </si>
  <si>
    <t>BROWN</t>
  </si>
  <si>
    <t>COLBY-DANE</t>
  </si>
  <si>
    <t>CURTIS</t>
  </si>
  <si>
    <t>WAITE</t>
  </si>
  <si>
    <t>HARRISON</t>
  </si>
  <si>
    <t>COOK</t>
  </si>
  <si>
    <t>HOPKINSON</t>
  </si>
  <si>
    <t>NATE</t>
  </si>
  <si>
    <t>TICKNER</t>
  </si>
  <si>
    <t>GAULTER</t>
  </si>
  <si>
    <t>KOBY</t>
  </si>
  <si>
    <t>JOE</t>
  </si>
  <si>
    <t>SMETHURST</t>
  </si>
  <si>
    <t>DOUGLAS</t>
  </si>
  <si>
    <t>CONNOR</t>
  </si>
  <si>
    <t>HIGHAM</t>
  </si>
  <si>
    <t>DANIEL</t>
  </si>
  <si>
    <t>WALLACE</t>
  </si>
  <si>
    <t>DAVE</t>
  </si>
  <si>
    <t>WAREING</t>
  </si>
  <si>
    <t>English Moguls Champs</t>
  </si>
  <si>
    <t>Pace Time</t>
  </si>
  <si>
    <t>Chill Factore, Manchester</t>
  </si>
  <si>
    <t>9th June 2013</t>
  </si>
  <si>
    <t>Judge 4 #1</t>
  </si>
  <si>
    <t>Judge 4 #2</t>
  </si>
  <si>
    <t>Judge 5 #1</t>
  </si>
  <si>
    <t>Judge 5 #2</t>
  </si>
  <si>
    <t>Jump 1</t>
  </si>
  <si>
    <t>Jump 2</t>
  </si>
  <si>
    <t>Time</t>
  </si>
  <si>
    <t>LEE</t>
  </si>
  <si>
    <t>FRANCESCA</t>
  </si>
  <si>
    <t>S</t>
  </si>
  <si>
    <t>T</t>
  </si>
  <si>
    <t>JUSTICE</t>
  </si>
  <si>
    <t>GENEVIEVE</t>
  </si>
  <si>
    <t>K</t>
  </si>
  <si>
    <t>ISOBEL</t>
  </si>
  <si>
    <t>POTTER</t>
  </si>
  <si>
    <t>SHANNON</t>
  </si>
  <si>
    <t>#0</t>
  </si>
  <si>
    <t>WALLER</t>
  </si>
  <si>
    <t>ABBY</t>
  </si>
  <si>
    <t>ELEKTRA</t>
  </si>
  <si>
    <t>LONGLEY</t>
  </si>
  <si>
    <t>ANDY</t>
  </si>
  <si>
    <t>1990 Open</t>
  </si>
  <si>
    <t>bPp</t>
  </si>
  <si>
    <t>L</t>
  </si>
  <si>
    <t>BENNETT</t>
  </si>
  <si>
    <t>ANDREW</t>
  </si>
  <si>
    <t>1983 Masters</t>
  </si>
  <si>
    <t>#3</t>
  </si>
  <si>
    <t>HOUSTON</t>
  </si>
  <si>
    <t>SAMUEL</t>
  </si>
  <si>
    <t>TS</t>
  </si>
  <si>
    <t>THOMAS</t>
  </si>
  <si>
    <t>bP</t>
  </si>
  <si>
    <t>3g</t>
  </si>
  <si>
    <t>MG</t>
  </si>
  <si>
    <t>ENGLERT</t>
  </si>
  <si>
    <t>JOSS</t>
  </si>
  <si>
    <t>HAYDYN</t>
  </si>
  <si>
    <t>RASCAGNERES</t>
  </si>
  <si>
    <t>SAVERY</t>
  </si>
  <si>
    <t>RICHARD</t>
  </si>
  <si>
    <t>GALE</t>
  </si>
  <si>
    <t>RHODRI</t>
  </si>
  <si>
    <t>JAMES</t>
  </si>
  <si>
    <t>Youth</t>
  </si>
  <si>
    <t>D</t>
  </si>
  <si>
    <t>MCGREGOR-OGDEN</t>
  </si>
  <si>
    <t>CAMERON</t>
  </si>
  <si>
    <t>DAVID</t>
  </si>
  <si>
    <t>ATHERTON</t>
  </si>
  <si>
    <t>LUCAS</t>
  </si>
  <si>
    <t>KEYES</t>
  </si>
  <si>
    <t>LIAM</t>
  </si>
  <si>
    <t>ISAAC</t>
  </si>
  <si>
    <t>BURLEY</t>
  </si>
  <si>
    <t>BEN</t>
  </si>
  <si>
    <t>bL</t>
  </si>
  <si>
    <t>fT</t>
  </si>
  <si>
    <t>Rank from qualif</t>
  </si>
  <si>
    <t>Score</t>
  </si>
  <si>
    <t>Round 1</t>
  </si>
  <si>
    <t>Red/Blue</t>
  </si>
  <si>
    <t>Winner Bib</t>
  </si>
  <si>
    <t>Semi Final</t>
  </si>
  <si>
    <t>Final</t>
  </si>
  <si>
    <t>1st</t>
  </si>
  <si>
    <t>Blue</t>
  </si>
  <si>
    <t>Red</t>
  </si>
  <si>
    <t>2nd</t>
  </si>
  <si>
    <t>3/4 Place</t>
  </si>
  <si>
    <t>3rd</t>
  </si>
  <si>
    <t>Red</t>
  </si>
  <si>
    <t>4th</t>
  </si>
  <si>
    <t>17th</t>
  </si>
  <si>
    <t>ATHERTON/LUCAS</t>
  </si>
  <si>
    <t>18th</t>
  </si>
  <si>
    <t>BURLEY/BEN</t>
  </si>
  <si>
    <t>19th</t>
  </si>
  <si>
    <t>BURLEY/SAM</t>
  </si>
  <si>
    <t>20th</t>
  </si>
  <si>
    <t>Round 2</t>
  </si>
  <si>
    <t>Jump Category</t>
  </si>
  <si>
    <t>Jump Description</t>
  </si>
  <si>
    <t>Multiply Factor</t>
  </si>
  <si>
    <t>No Jump</t>
  </si>
  <si>
    <t>#1</t>
  </si>
  <si>
    <t>360 small grab</t>
  </si>
  <si>
    <t>3G</t>
  </si>
  <si>
    <t>360 big grab</t>
  </si>
  <si>
    <t>3p</t>
  </si>
  <si>
    <t>360 Pos</t>
  </si>
  <si>
    <t>3pg</t>
  </si>
  <si>
    <t>360 Pos grab</t>
  </si>
  <si>
    <t>#7</t>
  </si>
  <si>
    <t>720</t>
  </si>
  <si>
    <t>7oA</t>
  </si>
  <si>
    <t>off D-Spin/Cork</t>
  </si>
  <si>
    <t>7oB</t>
  </si>
  <si>
    <t>off Rodeo</t>
  </si>
  <si>
    <t>bF</t>
  </si>
  <si>
    <t>Back Full</t>
  </si>
  <si>
    <t>bFp</t>
  </si>
  <si>
    <t>Back Full Pos</t>
  </si>
  <si>
    <t>Back Lay</t>
  </si>
  <si>
    <t>bLp</t>
  </si>
  <si>
    <t>Back Lay Pos</t>
  </si>
  <si>
    <t>Back Puck</t>
  </si>
  <si>
    <t>Back Puck Pos</t>
  </si>
  <si>
    <t>Front Tuck</t>
  </si>
  <si>
    <t>Loop</t>
  </si>
  <si>
    <t>Lp</t>
  </si>
  <si>
    <t>Loop pos</t>
  </si>
  <si>
    <t>Lg</t>
  </si>
  <si>
    <t>Loop small grab</t>
  </si>
  <si>
    <t>LG</t>
  </si>
  <si>
    <t>Loop big grab</t>
  </si>
  <si>
    <t>St</t>
  </si>
  <si>
    <t>Straight jump</t>
  </si>
  <si>
    <t>M</t>
  </si>
  <si>
    <t>Mule</t>
  </si>
  <si>
    <t>Spread</t>
  </si>
  <si>
    <t>Mule Kick Grab</t>
  </si>
  <si>
    <t>Twister</t>
  </si>
  <si>
    <t>Twister spread</t>
  </si>
  <si>
    <t>TT</t>
  </si>
  <si>
    <t>Twist twist</t>
  </si>
  <si>
    <t>TTS</t>
  </si>
  <si>
    <t>Tw twist spread</t>
  </si>
  <si>
    <t>X</t>
  </si>
  <si>
    <t>Cross</t>
  </si>
  <si>
    <t>Kosack</t>
  </si>
  <si>
    <t>Daffy</t>
  </si>
  <si>
    <t>B</t>
  </si>
  <si>
    <t>Backscratcher</t>
  </si>
</sst>
</file>

<file path=xl/styles.xml><?xml version="1.0" encoding="utf-8"?>
<styleSheet xmlns="http://schemas.openxmlformats.org/spreadsheetml/2006/main">
  <fonts count="118">
    <font>
      <sz val="10"/>
      <color rgb="FF000000"/>
      <name val="Arial"/>
    </font>
    <font>
      <sz val="9"/>
      <color rgb="FF000000"/>
      <name val="Arial"/>
    </font>
    <font>
      <sz val="10"/>
      <color rgb="FFDD0806"/>
      <name val="Arial"/>
    </font>
    <font>
      <sz val="11"/>
      <color rgb="FF000000"/>
      <name val="Calibri"/>
    </font>
    <font>
      <b/>
      <sz val="20"/>
      <color rgb="FF000000"/>
      <name val="Arial"/>
    </font>
    <font>
      <sz val="11"/>
      <color rgb="FF000000"/>
      <name val="Calibri"/>
    </font>
    <font>
      <sz val="10"/>
      <color rgb="FF000000"/>
      <name val="Arial"/>
    </font>
    <font>
      <b/>
      <sz val="10"/>
      <color rgb="FFDD0806"/>
      <name val="Arial"/>
    </font>
    <font>
      <sz val="11"/>
      <color rgb="FF000000"/>
      <name val="Calibri"/>
    </font>
    <font>
      <sz val="10"/>
      <color rgb="FF000000"/>
      <name val="Arial"/>
    </font>
    <font>
      <sz val="11"/>
      <color rgb="FF000000"/>
      <name val="Calibri"/>
    </font>
    <font>
      <b/>
      <sz val="10"/>
      <color rgb="FFFFFFFF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</font>
    <font>
      <sz val="10"/>
      <color rgb="FF000000"/>
      <name val="Arial"/>
    </font>
    <font>
      <sz val="10"/>
      <color rgb="FF000000"/>
      <name val="Arial"/>
    </font>
    <font>
      <sz val="10"/>
      <color rgb="FFFFFFFF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DD0806"/>
      <name val="Arial"/>
    </font>
    <font>
      <b/>
      <sz val="10"/>
      <color rgb="FFDD0806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DD0806"/>
      <name val="Arial"/>
    </font>
    <font>
      <sz val="10"/>
      <color rgb="FF000000"/>
      <name val="Arial"/>
    </font>
    <font>
      <sz val="10"/>
      <color rgb="FFDD0806"/>
      <name val="Arial"/>
    </font>
    <font>
      <sz val="9"/>
      <color rgb="FF000000"/>
      <name val="Arial"/>
    </font>
    <font>
      <b/>
      <sz val="10"/>
      <color rgb="FFFFFFFF"/>
      <name val="Arial"/>
    </font>
    <font>
      <sz val="11"/>
      <color rgb="FF000000"/>
      <name val="Calibri"/>
    </font>
    <font>
      <sz val="10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sz val="11"/>
      <color rgb="FF000000"/>
      <name val="Calibri"/>
    </font>
    <font>
      <sz val="10"/>
      <color rgb="FF000000"/>
      <name val="Arial"/>
    </font>
    <font>
      <sz val="10"/>
      <color rgb="FFFF0000"/>
      <name val="Arial"/>
    </font>
    <font>
      <sz val="10"/>
      <color rgb="FF000000"/>
      <name val="Arial"/>
    </font>
    <font>
      <b/>
      <sz val="14"/>
      <color rgb="FF000000"/>
      <name val="Arial"/>
    </font>
    <font>
      <sz val="10"/>
      <color rgb="FF000000"/>
      <name val="Arial"/>
    </font>
    <font>
      <b/>
      <sz val="10"/>
      <color rgb="FFFFFFFF"/>
      <name val="Arial"/>
    </font>
    <font>
      <sz val="11"/>
      <color rgb="FF000000"/>
      <name val="Calibri"/>
    </font>
    <font>
      <sz val="10"/>
      <color rgb="FF000000"/>
      <name val="Arial"/>
    </font>
    <font>
      <sz val="10"/>
      <color rgb="FFDD0806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FFFFFF"/>
      <name val="Arial"/>
    </font>
    <font>
      <sz val="10"/>
      <color rgb="FFDD0806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</font>
    <font>
      <b/>
      <sz val="10"/>
      <color rgb="FFFFFFFF"/>
      <name val="Arial"/>
    </font>
    <font>
      <sz val="10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FFFFFF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DD0806"/>
      <name val="Arial"/>
    </font>
    <font>
      <sz val="10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FFFFFF"/>
      <name val="Arial"/>
    </font>
    <font>
      <sz val="10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</fonts>
  <fills count="4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3366FF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 applyAlignment="1">
      <alignment wrapText="1"/>
    </xf>
    <xf numFmtId="0" fontId="1" fillId="2" borderId="1" xfId="0" applyFont="1" applyFill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0" fontId="6" fillId="0" borderId="5" xfId="0" applyFont="1" applyBorder="1"/>
    <xf numFmtId="0" fontId="7" fillId="4" borderId="0" xfId="0" applyFont="1" applyFill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8" xfId="0" applyFont="1" applyBorder="1" applyAlignment="1">
      <alignment horizontal="right" wrapText="1"/>
    </xf>
    <xf numFmtId="0" fontId="13" fillId="0" borderId="11" xfId="0" applyFont="1" applyBorder="1"/>
    <xf numFmtId="0" fontId="14" fillId="0" borderId="12" xfId="0" applyFont="1" applyBorder="1" applyAlignment="1">
      <alignment wrapText="1"/>
    </xf>
    <xf numFmtId="0" fontId="15" fillId="7" borderId="13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8" borderId="14" xfId="0" applyFont="1" applyFill="1" applyBorder="1"/>
    <xf numFmtId="0" fontId="18" fillId="0" borderId="15" xfId="0" applyFont="1" applyBorder="1"/>
    <xf numFmtId="0" fontId="19" fillId="9" borderId="16" xfId="0" applyFont="1" applyFill="1" applyBorder="1"/>
    <xf numFmtId="0" fontId="21" fillId="10" borderId="18" xfId="0" applyFont="1" applyFill="1" applyBorder="1"/>
    <xf numFmtId="0" fontId="22" fillId="0" borderId="19" xfId="0" applyFont="1" applyBorder="1"/>
    <xf numFmtId="0" fontId="23" fillId="0" borderId="20" xfId="0" applyFont="1" applyBorder="1"/>
    <xf numFmtId="0" fontId="24" fillId="0" borderId="21" xfId="0" applyFont="1" applyBorder="1"/>
    <xf numFmtId="0" fontId="25" fillId="0" borderId="22" xfId="0" applyFont="1" applyBorder="1"/>
    <xf numFmtId="0" fontId="26" fillId="0" borderId="23" xfId="0" applyFont="1" applyBorder="1"/>
    <xf numFmtId="0" fontId="27" fillId="0" borderId="24" xfId="0" applyFont="1" applyBorder="1"/>
    <xf numFmtId="0" fontId="29" fillId="0" borderId="26" xfId="0" applyFont="1" applyBorder="1"/>
    <xf numFmtId="0" fontId="30" fillId="11" borderId="27" xfId="0" applyFont="1" applyFill="1" applyBorder="1"/>
    <xf numFmtId="0" fontId="31" fillId="0" borderId="28" xfId="0" applyFont="1" applyBorder="1"/>
    <xf numFmtId="0" fontId="32" fillId="12" borderId="29" xfId="0" applyFont="1" applyFill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34" fillId="13" borderId="31" xfId="0" applyFont="1" applyFill="1" applyBorder="1" applyAlignment="1">
      <alignment horizontal="center"/>
    </xf>
    <xf numFmtId="0" fontId="35" fillId="0" borderId="32" xfId="0" applyFont="1" applyBorder="1"/>
    <xf numFmtId="0" fontId="36" fillId="0" borderId="33" xfId="0" applyFont="1" applyBorder="1"/>
    <xf numFmtId="0" fontId="37" fillId="14" borderId="34" xfId="0" applyFont="1" applyFill="1" applyBorder="1" applyAlignment="1">
      <alignment horizontal="center"/>
    </xf>
    <xf numFmtId="0" fontId="38" fillId="0" borderId="35" xfId="0" applyFont="1" applyBorder="1" applyAlignment="1">
      <alignment horizontal="right" wrapText="1"/>
    </xf>
    <xf numFmtId="0" fontId="39" fillId="0" borderId="36" xfId="0" applyFont="1" applyBorder="1" applyAlignment="1">
      <alignment horizontal="center"/>
    </xf>
    <xf numFmtId="0" fontId="40" fillId="15" borderId="37" xfId="0" applyFont="1" applyFill="1" applyBorder="1" applyAlignment="1">
      <alignment horizontal="center"/>
    </xf>
    <xf numFmtId="0" fontId="41" fillId="16" borderId="38" xfId="0" applyFont="1" applyFill="1" applyBorder="1" applyAlignment="1">
      <alignment horizontal="center"/>
    </xf>
    <xf numFmtId="0" fontId="42" fillId="0" borderId="39" xfId="0" applyFont="1" applyBorder="1" applyAlignment="1">
      <alignment horizontal="center"/>
    </xf>
    <xf numFmtId="0" fontId="44" fillId="18" borderId="41" xfId="0" applyFont="1" applyFill="1" applyBorder="1"/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7" fillId="0" borderId="44" xfId="0" applyFont="1" applyBorder="1"/>
    <xf numFmtId="0" fontId="48" fillId="19" borderId="0" xfId="0" applyFont="1" applyFill="1" applyAlignment="1">
      <alignment horizontal="center"/>
    </xf>
    <xf numFmtId="0" fontId="49" fillId="0" borderId="45" xfId="0" applyFont="1" applyBorder="1" applyAlignment="1">
      <alignment horizontal="right"/>
    </xf>
    <xf numFmtId="0" fontId="51" fillId="0" borderId="47" xfId="0" applyFont="1" applyBorder="1" applyAlignment="1">
      <alignment horizontal="right" wrapText="1"/>
    </xf>
    <xf numFmtId="0" fontId="52" fillId="0" borderId="48" xfId="0" applyFont="1" applyBorder="1"/>
    <xf numFmtId="0" fontId="54" fillId="22" borderId="50" xfId="0" applyFont="1" applyFill="1" applyBorder="1"/>
    <xf numFmtId="0" fontId="55" fillId="0" borderId="51" xfId="0" applyFont="1" applyBorder="1" applyAlignment="1">
      <alignment horizontal="left" wrapText="1"/>
    </xf>
    <xf numFmtId="0" fontId="56" fillId="23" borderId="0" xfId="0" applyFont="1" applyFill="1"/>
    <xf numFmtId="0" fontId="57" fillId="0" borderId="52" xfId="0" applyFont="1" applyBorder="1" applyAlignment="1">
      <alignment horizontal="center"/>
    </xf>
    <xf numFmtId="0" fontId="58" fillId="0" borderId="53" xfId="0" applyFont="1" applyBorder="1"/>
    <xf numFmtId="0" fontId="60" fillId="0" borderId="54" xfId="0" applyFont="1" applyBorder="1"/>
    <xf numFmtId="0" fontId="62" fillId="0" borderId="56" xfId="0" applyFont="1" applyBorder="1" applyAlignment="1">
      <alignment wrapText="1"/>
    </xf>
    <xf numFmtId="0" fontId="63" fillId="0" borderId="57" xfId="0" applyFont="1" applyBorder="1"/>
    <xf numFmtId="0" fontId="64" fillId="25" borderId="58" xfId="0" applyFont="1" applyFill="1" applyBorder="1" applyAlignment="1">
      <alignment horizontal="center"/>
    </xf>
    <xf numFmtId="0" fontId="65" fillId="26" borderId="59" xfId="0" applyFont="1" applyFill="1" applyBorder="1" applyAlignment="1">
      <alignment horizontal="center"/>
    </xf>
    <xf numFmtId="0" fontId="66" fillId="27" borderId="60" xfId="0" applyFont="1" applyFill="1" applyBorder="1"/>
    <xf numFmtId="0" fontId="67" fillId="0" borderId="61" xfId="0" applyFont="1" applyBorder="1" applyAlignment="1">
      <alignment horizontal="center"/>
    </xf>
    <xf numFmtId="0" fontId="68" fillId="0" borderId="62" xfId="0" applyFont="1" applyBorder="1" applyAlignment="1">
      <alignment horizontal="center"/>
    </xf>
    <xf numFmtId="0" fontId="69" fillId="0" borderId="63" xfId="0" applyFont="1" applyBorder="1"/>
    <xf numFmtId="0" fontId="70" fillId="28" borderId="64" xfId="0" applyFont="1" applyFill="1" applyBorder="1"/>
    <xf numFmtId="0" fontId="71" fillId="29" borderId="65" xfId="0" applyFont="1" applyFill="1" applyBorder="1"/>
    <xf numFmtId="0" fontId="72" fillId="0" borderId="66" xfId="0" applyFont="1" applyBorder="1" applyAlignment="1">
      <alignment wrapText="1"/>
    </xf>
    <xf numFmtId="0" fontId="73" fillId="0" borderId="67" xfId="0" applyFont="1" applyBorder="1"/>
    <xf numFmtId="0" fontId="74" fillId="0" borderId="68" xfId="0" applyFont="1" applyBorder="1"/>
    <xf numFmtId="0" fontId="0" fillId="0" borderId="69" xfId="0" applyBorder="1" applyAlignment="1">
      <alignment wrapText="1"/>
    </xf>
    <xf numFmtId="0" fontId="75" fillId="0" borderId="70" xfId="0" applyFont="1" applyBorder="1"/>
    <xf numFmtId="0" fontId="76" fillId="30" borderId="71" xfId="0" applyFont="1" applyFill="1" applyBorder="1"/>
    <xf numFmtId="0" fontId="77" fillId="31" borderId="72" xfId="0" applyFont="1" applyFill="1" applyBorder="1" applyAlignment="1">
      <alignment horizontal="center"/>
    </xf>
    <xf numFmtId="0" fontId="78" fillId="0" borderId="73" xfId="0" applyFont="1" applyBorder="1"/>
    <xf numFmtId="0" fontId="79" fillId="0" borderId="74" xfId="0" applyFont="1" applyBorder="1"/>
    <xf numFmtId="0" fontId="80" fillId="0" borderId="75" xfId="0" applyFont="1" applyBorder="1" applyAlignment="1">
      <alignment horizontal="center"/>
    </xf>
    <xf numFmtId="0" fontId="81" fillId="0" borderId="76" xfId="0" applyFont="1" applyBorder="1" applyAlignment="1">
      <alignment horizontal="center"/>
    </xf>
    <xf numFmtId="0" fontId="0" fillId="0" borderId="77" xfId="0" applyBorder="1" applyAlignment="1">
      <alignment wrapText="1"/>
    </xf>
    <xf numFmtId="0" fontId="82" fillId="0" borderId="78" xfId="0" applyFont="1" applyBorder="1"/>
    <xf numFmtId="2" fontId="83" fillId="0" borderId="79" xfId="0" applyNumberFormat="1" applyFont="1" applyBorder="1" applyAlignment="1">
      <alignment horizontal="right" wrapText="1"/>
    </xf>
    <xf numFmtId="0" fontId="85" fillId="0" borderId="0" xfId="0" applyFont="1"/>
    <xf numFmtId="0" fontId="87" fillId="0" borderId="82" xfId="0" applyFont="1" applyBorder="1" applyAlignment="1">
      <alignment horizontal="center"/>
    </xf>
    <xf numFmtId="0" fontId="88" fillId="0" borderId="83" xfId="0" applyFont="1" applyBorder="1" applyAlignment="1">
      <alignment horizontal="center"/>
    </xf>
    <xf numFmtId="0" fontId="89" fillId="34" borderId="84" xfId="0" applyFont="1" applyFill="1" applyBorder="1" applyAlignment="1">
      <alignment horizontal="center"/>
    </xf>
    <xf numFmtId="0" fontId="90" fillId="0" borderId="85" xfId="0" applyFont="1" applyBorder="1"/>
    <xf numFmtId="0" fontId="91" fillId="0" borderId="86" xfId="0" applyFont="1" applyBorder="1" applyAlignment="1">
      <alignment horizontal="right"/>
    </xf>
    <xf numFmtId="0" fontId="92" fillId="35" borderId="87" xfId="0" applyFont="1" applyFill="1" applyBorder="1"/>
    <xf numFmtId="0" fontId="93" fillId="36" borderId="88" xfId="0" applyFont="1" applyFill="1" applyBorder="1"/>
    <xf numFmtId="0" fontId="94" fillId="0" borderId="89" xfId="0" applyFont="1" applyBorder="1"/>
    <xf numFmtId="0" fontId="95" fillId="0" borderId="90" xfId="0" applyFont="1" applyBorder="1"/>
    <xf numFmtId="0" fontId="96" fillId="0" borderId="91" xfId="0" applyFont="1" applyBorder="1" applyAlignment="1">
      <alignment horizontal="center"/>
    </xf>
    <xf numFmtId="0" fontId="97" fillId="0" borderId="92" xfId="0" applyFont="1" applyBorder="1" applyAlignment="1">
      <alignment horizontal="left"/>
    </xf>
    <xf numFmtId="0" fontId="98" fillId="0" borderId="93" xfId="0" applyFont="1" applyBorder="1" applyAlignment="1">
      <alignment horizontal="right" wrapText="1"/>
    </xf>
    <xf numFmtId="0" fontId="99" fillId="0" borderId="94" xfId="0" applyFont="1" applyBorder="1" applyAlignment="1">
      <alignment wrapText="1"/>
    </xf>
    <xf numFmtId="0" fontId="100" fillId="0" borderId="95" xfId="0" applyFont="1" applyBorder="1" applyAlignment="1">
      <alignment horizontal="center"/>
    </xf>
    <xf numFmtId="0" fontId="101" fillId="0" borderId="96" xfId="0" applyFont="1" applyBorder="1"/>
    <xf numFmtId="0" fontId="102" fillId="0" borderId="97" xfId="0" applyFont="1" applyBorder="1" applyAlignment="1">
      <alignment horizontal="center"/>
    </xf>
    <xf numFmtId="0" fontId="103" fillId="37" borderId="0" xfId="0" applyFont="1" applyFill="1"/>
    <xf numFmtId="0" fontId="104" fillId="0" borderId="98" xfId="0" applyFont="1" applyBorder="1"/>
    <xf numFmtId="0" fontId="106" fillId="0" borderId="100" xfId="0" applyFont="1" applyBorder="1" applyAlignment="1">
      <alignment horizontal="center"/>
    </xf>
    <xf numFmtId="0" fontId="107" fillId="39" borderId="101" xfId="0" applyFont="1" applyFill="1" applyBorder="1"/>
    <xf numFmtId="0" fontId="108" fillId="0" borderId="102" xfId="0" applyFont="1" applyBorder="1" applyAlignment="1">
      <alignment horizontal="center"/>
    </xf>
    <xf numFmtId="0" fontId="109" fillId="40" borderId="103" xfId="0" applyFont="1" applyFill="1" applyBorder="1" applyAlignment="1">
      <alignment horizontal="right"/>
    </xf>
    <xf numFmtId="0" fontId="110" fillId="41" borderId="104" xfId="0" applyFont="1" applyFill="1" applyBorder="1"/>
    <xf numFmtId="0" fontId="111" fillId="42" borderId="105" xfId="0" applyFont="1" applyFill="1" applyBorder="1"/>
    <xf numFmtId="0" fontId="112" fillId="43" borderId="106" xfId="0" applyFont="1" applyFill="1" applyBorder="1"/>
    <xf numFmtId="0" fontId="113" fillId="44" borderId="107" xfId="0" applyFont="1" applyFill="1" applyBorder="1" applyAlignment="1">
      <alignment horizontal="right"/>
    </xf>
    <xf numFmtId="0" fontId="114" fillId="0" borderId="108" xfId="0" applyFont="1" applyBorder="1"/>
    <xf numFmtId="0" fontId="115" fillId="45" borderId="109" xfId="0" applyFont="1" applyFill="1" applyBorder="1"/>
    <xf numFmtId="0" fontId="117" fillId="0" borderId="111" xfId="0" applyFont="1" applyBorder="1" applyAlignment="1">
      <alignment horizontal="center"/>
    </xf>
    <xf numFmtId="0" fontId="53" fillId="21" borderId="49" xfId="0" applyFont="1" applyFill="1" applyBorder="1" applyAlignment="1">
      <alignment horizontal="left"/>
    </xf>
    <xf numFmtId="0" fontId="116" fillId="46" borderId="110" xfId="0" applyFont="1" applyFill="1" applyBorder="1" applyAlignment="1">
      <alignment horizontal="left"/>
    </xf>
    <xf numFmtId="0" fontId="84" fillId="32" borderId="80" xfId="0" applyFont="1" applyFill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61" fillId="24" borderId="55" xfId="0" applyFont="1" applyFill="1" applyBorder="1" applyAlignment="1">
      <alignment horizontal="left"/>
    </xf>
    <xf numFmtId="0" fontId="43" fillId="17" borderId="40" xfId="0" applyFont="1" applyFill="1" applyBorder="1" applyAlignment="1">
      <alignment horizontal="left"/>
    </xf>
    <xf numFmtId="0" fontId="50" fillId="20" borderId="46" xfId="0" applyFont="1" applyFill="1" applyBorder="1" applyAlignment="1">
      <alignment horizontal="left"/>
    </xf>
    <xf numFmtId="0" fontId="20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11" fillId="6" borderId="9" xfId="0" applyFont="1" applyFill="1" applyBorder="1" applyAlignment="1">
      <alignment horizontal="left"/>
    </xf>
    <xf numFmtId="0" fontId="105" fillId="38" borderId="99" xfId="0" applyFont="1" applyFill="1" applyBorder="1" applyAlignment="1">
      <alignment horizontal="left"/>
    </xf>
    <xf numFmtId="0" fontId="86" fillId="33" borderId="81" xfId="0" applyFont="1" applyFill="1" applyBorder="1" applyAlignment="1">
      <alignment horizontal="left"/>
    </xf>
    <xf numFmtId="0" fontId="28" fillId="0" borderId="25" xfId="0" applyFont="1" applyBorder="1" applyAlignment="1">
      <alignment horizontal="center"/>
    </xf>
    <xf numFmtId="0" fontId="100" fillId="0" borderId="95" xfId="0" applyFont="1" applyBorder="1" applyAlignment="1">
      <alignment horizontal="center"/>
    </xf>
    <xf numFmtId="0" fontId="40" fillId="15" borderId="13" xfId="0" applyFont="1" applyFill="1" applyBorder="1" applyAlignment="1">
      <alignment horizontal="center"/>
    </xf>
    <xf numFmtId="0" fontId="15" fillId="7" borderId="37" xfId="0" applyFont="1" applyFill="1" applyBorder="1" applyAlignment="1">
      <alignment horizontal="center"/>
    </xf>
    <xf numFmtId="0" fontId="41" fillId="16" borderId="34" xfId="0" applyFont="1" applyFill="1" applyBorder="1" applyAlignment="1">
      <alignment horizontal="center"/>
    </xf>
    <xf numFmtId="0" fontId="37" fillId="14" borderId="38" xfId="0" applyFont="1" applyFill="1" applyBorder="1" applyAlignment="1">
      <alignment horizontal="center"/>
    </xf>
    <xf numFmtId="0" fontId="70" fillId="28" borderId="105" xfId="0" applyFont="1" applyFill="1" applyBorder="1"/>
    <xf numFmtId="0" fontId="111" fillId="42" borderId="64" xfId="0" applyFont="1" applyFill="1" applyBorder="1"/>
    <xf numFmtId="0" fontId="115" fillId="45" borderId="65" xfId="0" applyFont="1" applyFill="1" applyBorder="1"/>
    <xf numFmtId="0" fontId="71" fillId="29" borderId="109" xfId="0" applyFont="1" applyFill="1" applyBorder="1"/>
    <xf numFmtId="0" fontId="114" fillId="0" borderId="96" xfId="0" applyFont="1" applyBorder="1"/>
    <xf numFmtId="0" fontId="101" fillId="0" borderId="108" xfId="0" applyFont="1" applyBorder="1"/>
    <xf numFmtId="0" fontId="60" fillId="0" borderId="11" xfId="0" applyFont="1" applyBorder="1"/>
    <xf numFmtId="0" fontId="13" fillId="0" borderId="54" xfId="0" applyFont="1" applyBorder="1"/>
    <xf numFmtId="0" fontId="76" fillId="30" borderId="14" xfId="0" applyFont="1" applyFill="1" applyBorder="1"/>
    <xf numFmtId="0" fontId="17" fillId="8" borderId="71" xfId="0" applyFont="1" applyFill="1" applyBorder="1"/>
    <xf numFmtId="0" fontId="111" fillId="42" borderId="18" xfId="0" applyFont="1" applyFill="1" applyBorder="1"/>
    <xf numFmtId="0" fontId="21" fillId="10" borderId="105" xfId="0" applyFont="1" applyFill="1" applyBorder="1"/>
    <xf numFmtId="0" fontId="71" fillId="29" borderId="60" xfId="0" applyFont="1" applyFill="1" applyBorder="1"/>
    <xf numFmtId="0" fontId="66" fillId="27" borderId="65" xfId="0" applyFont="1" applyFill="1" applyBorder="1"/>
    <xf numFmtId="0" fontId="101" fillId="0" borderId="90" xfId="0" applyFont="1" applyBorder="1"/>
    <xf numFmtId="0" fontId="95" fillId="0" borderId="96" xfId="0" applyFont="1" applyBorder="1"/>
    <xf numFmtId="0" fontId="13" fillId="0" borderId="28" xfId="0" applyFont="1" applyBorder="1"/>
    <xf numFmtId="0" fontId="31" fillId="0" borderId="11" xfId="0" applyFont="1" applyBorder="1"/>
    <xf numFmtId="0" fontId="32" fillId="12" borderId="34" xfId="0" applyFont="1" applyFill="1" applyBorder="1" applyAlignment="1">
      <alignment horizontal="center"/>
    </xf>
    <xf numFmtId="0" fontId="37" fillId="14" borderId="29" xfId="0" applyFont="1" applyFill="1" applyBorder="1" applyAlignment="1">
      <alignment horizontal="center"/>
    </xf>
    <xf numFmtId="0" fontId="37" fillId="14" borderId="84" xfId="0" applyFont="1" applyFill="1" applyBorder="1" applyAlignment="1">
      <alignment horizontal="center"/>
    </xf>
    <xf numFmtId="0" fontId="89" fillId="34" borderId="3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40"/>
  <sheetViews>
    <sheetView topLeftCell="A28" workbookViewId="0">
      <selection activeCell="A40" sqref="A40"/>
    </sheetView>
  </sheetViews>
  <sheetFormatPr defaultColWidth="11.42578125" defaultRowHeight="12.75" customHeight="1"/>
  <cols>
    <col min="3" max="3" width="8.140625" customWidth="1"/>
    <col min="4" max="4" width="7.42578125" customWidth="1"/>
    <col min="5" max="5" width="22" customWidth="1"/>
    <col min="6" max="6" width="18.42578125" customWidth="1"/>
    <col min="7" max="7" width="11.140625" customWidth="1"/>
    <col min="9" max="9" width="10.85546875" customWidth="1"/>
  </cols>
  <sheetData>
    <row r="1" spans="1:32" ht="26.25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</row>
    <row r="2" spans="1:32" ht="18" customHeight="1">
      <c r="A2" s="115" t="s">
        <v>118</v>
      </c>
      <c r="B2" s="115"/>
      <c r="C2" s="115"/>
      <c r="D2" s="115"/>
      <c r="E2" s="115"/>
      <c r="F2" s="115"/>
      <c r="G2" s="115"/>
      <c r="H2" s="115"/>
      <c r="I2" s="115"/>
      <c r="J2" s="115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</row>
    <row r="3" spans="1:32">
      <c r="A3" s="13"/>
      <c r="B3" s="13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</row>
    <row r="4" spans="1:32" ht="13.5" customHeight="1">
      <c r="A4" s="71"/>
      <c r="B4" s="71"/>
      <c r="C4" s="21"/>
      <c r="D4" s="21"/>
      <c r="E4" s="21"/>
      <c r="F4" s="21"/>
      <c r="G4" s="21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</row>
    <row r="5" spans="1:32">
      <c r="A5" s="116" t="s">
        <v>1</v>
      </c>
      <c r="B5" s="117"/>
      <c r="C5" s="118"/>
      <c r="D5" s="119" t="s">
        <v>119</v>
      </c>
      <c r="E5" s="119"/>
      <c r="F5" s="119"/>
      <c r="G5" s="119"/>
      <c r="H5" s="45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</row>
    <row r="6" spans="1:32">
      <c r="A6" s="106" t="s">
        <v>2</v>
      </c>
      <c r="B6" s="107"/>
      <c r="C6" s="108"/>
      <c r="D6" s="109"/>
      <c r="E6" s="109"/>
      <c r="F6" s="109"/>
      <c r="G6" s="109"/>
      <c r="H6" s="4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</row>
    <row r="7" spans="1:32">
      <c r="A7" s="106" t="s">
        <v>3</v>
      </c>
      <c r="B7" s="107"/>
      <c r="C7" s="108"/>
      <c r="D7" s="109" t="s">
        <v>120</v>
      </c>
      <c r="E7" s="109"/>
      <c r="F7" s="109"/>
      <c r="G7" s="109"/>
      <c r="H7" s="45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</row>
    <row r="8" spans="1:32">
      <c r="A8" s="106" t="s">
        <v>4</v>
      </c>
      <c r="B8" s="107"/>
      <c r="C8" s="108"/>
      <c r="D8" s="109" t="s">
        <v>121</v>
      </c>
      <c r="E8" s="109"/>
      <c r="F8" s="109"/>
      <c r="G8" s="109"/>
      <c r="H8" s="45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</row>
    <row r="9" spans="1:32" ht="13.5" customHeight="1">
      <c r="A9" s="110" t="s">
        <v>5</v>
      </c>
      <c r="B9" s="111"/>
      <c r="C9" s="112"/>
      <c r="D9" s="113" t="s">
        <v>122</v>
      </c>
      <c r="E9" s="113"/>
      <c r="F9" s="113"/>
      <c r="G9" s="113"/>
      <c r="H9" s="45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</row>
    <row r="10" spans="1:32" ht="13.5" customHeight="1">
      <c r="A10" s="39"/>
      <c r="B10" s="39"/>
      <c r="C10" s="20"/>
      <c r="D10" s="20"/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</row>
    <row r="11" spans="1:32" ht="13.5" customHeight="1">
      <c r="A11" s="78"/>
      <c r="B11" s="39"/>
      <c r="C11" s="20"/>
      <c r="D11" s="20"/>
      <c r="E11" s="20"/>
      <c r="F11" s="77" t="s">
        <v>6</v>
      </c>
      <c r="G11" s="20"/>
      <c r="H11" s="20"/>
      <c r="I11" s="20"/>
      <c r="J11" s="30"/>
      <c r="K11" s="80"/>
      <c r="L11" s="20"/>
      <c r="M11" s="20"/>
      <c r="N11" s="20"/>
      <c r="O11" s="20" t="s">
        <v>123</v>
      </c>
      <c r="P11" s="20"/>
      <c r="Q11" s="20"/>
      <c r="R11" s="20"/>
      <c r="S11" s="20"/>
      <c r="T11" s="20" t="s">
        <v>124</v>
      </c>
      <c r="U11" s="20"/>
      <c r="V11" s="20"/>
      <c r="W11" s="20"/>
      <c r="X11" s="20"/>
      <c r="Y11" s="20" t="s">
        <v>125</v>
      </c>
      <c r="Z11" s="20"/>
      <c r="AA11" s="20"/>
      <c r="AB11" s="20"/>
      <c r="AC11" s="20"/>
      <c r="AD11" s="20" t="s">
        <v>126</v>
      </c>
      <c r="AE11" s="20" t="s">
        <v>127</v>
      </c>
      <c r="AF11" s="30" t="s">
        <v>128</v>
      </c>
    </row>
    <row r="12" spans="1:32" ht="13.5" customHeight="1">
      <c r="A12" s="28" t="s">
        <v>129</v>
      </c>
      <c r="B12" s="86" t="s">
        <v>130</v>
      </c>
      <c r="C12" s="86" t="s">
        <v>8</v>
      </c>
      <c r="D12" s="86" t="s">
        <v>131</v>
      </c>
      <c r="E12" s="86" t="s">
        <v>9</v>
      </c>
      <c r="F12" s="86" t="s">
        <v>10</v>
      </c>
      <c r="G12" s="86" t="s">
        <v>132</v>
      </c>
      <c r="H12" s="86" t="s">
        <v>11</v>
      </c>
      <c r="I12" s="86" t="s">
        <v>12</v>
      </c>
      <c r="J12" s="40" t="s">
        <v>13</v>
      </c>
      <c r="K12" s="28" t="s">
        <v>133</v>
      </c>
      <c r="L12" s="86" t="s">
        <v>134</v>
      </c>
      <c r="M12" s="86" t="s">
        <v>135</v>
      </c>
      <c r="N12" s="86" t="s">
        <v>136</v>
      </c>
      <c r="O12" s="2" t="s">
        <v>137</v>
      </c>
      <c r="P12" s="86" t="s">
        <v>133</v>
      </c>
      <c r="Q12" s="86" t="s">
        <v>134</v>
      </c>
      <c r="R12" s="86" t="s">
        <v>135</v>
      </c>
      <c r="S12" s="86" t="s">
        <v>136</v>
      </c>
      <c r="T12" s="2" t="s">
        <v>137</v>
      </c>
      <c r="U12" s="86" t="s">
        <v>133</v>
      </c>
      <c r="V12" s="86" t="s">
        <v>134</v>
      </c>
      <c r="W12" s="86" t="s">
        <v>135</v>
      </c>
      <c r="X12" s="86" t="s">
        <v>136</v>
      </c>
      <c r="Y12" s="2" t="s">
        <v>137</v>
      </c>
      <c r="Z12" s="86" t="s">
        <v>133</v>
      </c>
      <c r="AA12" s="86" t="s">
        <v>134</v>
      </c>
      <c r="AB12" s="86" t="s">
        <v>135</v>
      </c>
      <c r="AC12" s="86" t="s">
        <v>136</v>
      </c>
      <c r="AD12" s="2" t="s">
        <v>137</v>
      </c>
      <c r="AE12" s="2" t="s">
        <v>138</v>
      </c>
      <c r="AF12" s="29" t="s">
        <v>138</v>
      </c>
    </row>
    <row r="13" spans="1:32">
      <c r="A13" s="122">
        <f>RANK(AF13,$AF$13:$AF$37,0)</f>
        <v>1</v>
      </c>
      <c r="B13" s="124">
        <f>RANK(AE13,$AE$13:$AE$37,0)</f>
        <v>2</v>
      </c>
      <c r="C13" s="126">
        <v>45</v>
      </c>
      <c r="D13" s="126"/>
      <c r="E13" s="126" t="s">
        <v>30</v>
      </c>
      <c r="F13" s="126" t="s">
        <v>31</v>
      </c>
      <c r="G13" s="126"/>
      <c r="H13" s="126"/>
      <c r="I13" s="126"/>
      <c r="J13" s="128" t="s">
        <v>32</v>
      </c>
      <c r="K13" s="130">
        <v>38</v>
      </c>
      <c r="L13" s="132">
        <v>31</v>
      </c>
      <c r="M13" s="132">
        <v>31</v>
      </c>
      <c r="N13" s="132"/>
      <c r="O13" s="126">
        <f>(((K13+L13)+M13)+N13)/3</f>
        <v>33.333333333333336</v>
      </c>
      <c r="P13" s="132">
        <v>39</v>
      </c>
      <c r="Q13" s="132">
        <v>32</v>
      </c>
      <c r="R13" s="132">
        <v>32</v>
      </c>
      <c r="S13" s="132"/>
      <c r="T13" s="126">
        <f>(((P13+Q13)+R13)+S13)/3</f>
        <v>34.333333333333336</v>
      </c>
      <c r="U13" s="132">
        <v>40</v>
      </c>
      <c r="V13" s="132">
        <v>45</v>
      </c>
      <c r="W13" s="132">
        <v>42</v>
      </c>
      <c r="X13" s="132"/>
      <c r="Y13" s="126">
        <f>(((U13+V13)+W13)+X13)/3</f>
        <v>42.333333333333336</v>
      </c>
      <c r="Z13" s="132">
        <v>38</v>
      </c>
      <c r="AA13" s="132">
        <v>32</v>
      </c>
      <c r="AB13" s="132">
        <v>37</v>
      </c>
      <c r="AC13" s="132"/>
      <c r="AD13" s="126">
        <f>(((Z13+AA13)+AB13)+AC13)/3</f>
        <v>35.666666666666664</v>
      </c>
      <c r="AE13" s="126">
        <f>MAX(O13,T13)</f>
        <v>34.333333333333336</v>
      </c>
      <c r="AF13" s="134">
        <f>MAX(Y13,AD13)</f>
        <v>42.333333333333336</v>
      </c>
    </row>
    <row r="14" spans="1:32">
      <c r="A14" s="121">
        <f>RANK(AF14,$AF$13:$AF$37,0)</f>
        <v>2</v>
      </c>
      <c r="B14" s="123">
        <f>RANK(AE14,$AE$13:$AE$37,0)</f>
        <v>1</v>
      </c>
      <c r="C14" s="125">
        <v>47</v>
      </c>
      <c r="D14" s="125"/>
      <c r="E14" s="125" t="s">
        <v>36</v>
      </c>
      <c r="F14" s="125" t="s">
        <v>37</v>
      </c>
      <c r="G14" s="125"/>
      <c r="H14" s="125"/>
      <c r="I14" s="125"/>
      <c r="J14" s="127" t="s">
        <v>35</v>
      </c>
      <c r="K14" s="129">
        <v>42</v>
      </c>
      <c r="L14" s="131">
        <v>38</v>
      </c>
      <c r="M14" s="131">
        <v>40</v>
      </c>
      <c r="N14" s="131"/>
      <c r="O14" s="125">
        <f>(((K14+L14)+M14)+N14)/3</f>
        <v>40</v>
      </c>
      <c r="P14" s="131">
        <v>34</v>
      </c>
      <c r="Q14" s="131">
        <v>35</v>
      </c>
      <c r="R14" s="131">
        <v>35</v>
      </c>
      <c r="S14" s="131"/>
      <c r="T14" s="125">
        <f>(((P14+Q14)+R14)+S14)/3</f>
        <v>34.666666666666664</v>
      </c>
      <c r="U14" s="131">
        <v>39</v>
      </c>
      <c r="V14" s="131">
        <v>41</v>
      </c>
      <c r="W14" s="131">
        <v>39</v>
      </c>
      <c r="X14" s="131"/>
      <c r="Y14" s="125">
        <f>(((U14+V14)+W14)+X14)/3</f>
        <v>39.666666666666664</v>
      </c>
      <c r="Z14" s="131">
        <v>38</v>
      </c>
      <c r="AA14" s="131">
        <v>43</v>
      </c>
      <c r="AB14" s="131">
        <v>39</v>
      </c>
      <c r="AC14" s="131"/>
      <c r="AD14" s="125">
        <f>(((Z14+AA14)+AB14)+AC14)/3</f>
        <v>40</v>
      </c>
      <c r="AE14" s="125">
        <f>MAX(O14,T14)</f>
        <v>40</v>
      </c>
      <c r="AF14" s="133">
        <f>MAX(Y14,AD14)</f>
        <v>40</v>
      </c>
    </row>
    <row r="15" spans="1:32">
      <c r="A15" s="12">
        <f>RANK(AF15,$AF$13:$AF$37,0)</f>
        <v>3</v>
      </c>
      <c r="B15" s="32">
        <f>RANK(AE15,$AE$13:$AE$37,0)</f>
        <v>4</v>
      </c>
      <c r="C15" s="100">
        <v>46</v>
      </c>
      <c r="D15" s="100"/>
      <c r="E15" s="100" t="s">
        <v>33</v>
      </c>
      <c r="F15" s="100" t="s">
        <v>34</v>
      </c>
      <c r="G15" s="100"/>
      <c r="H15" s="100"/>
      <c r="I15" s="100"/>
      <c r="J15" s="61" t="s">
        <v>35</v>
      </c>
      <c r="K15" s="91">
        <v>29</v>
      </c>
      <c r="L15" s="10">
        <v>27</v>
      </c>
      <c r="M15" s="10">
        <v>34</v>
      </c>
      <c r="N15" s="10"/>
      <c r="O15" s="100">
        <f>(((K15+L15)+M15)+N15)/3</f>
        <v>30</v>
      </c>
      <c r="P15" s="10">
        <v>33</v>
      </c>
      <c r="Q15" s="10">
        <v>28</v>
      </c>
      <c r="R15" s="10">
        <v>30</v>
      </c>
      <c r="S15" s="10"/>
      <c r="T15" s="100">
        <f>(((P15+Q15)+R15)+S15)/3</f>
        <v>30.333333333333332</v>
      </c>
      <c r="U15" s="10">
        <v>39</v>
      </c>
      <c r="V15" s="10">
        <v>38</v>
      </c>
      <c r="W15" s="10">
        <v>37</v>
      </c>
      <c r="X15" s="10"/>
      <c r="Y15" s="100">
        <f>(((U15+V15)+W15)+X15)/3</f>
        <v>38</v>
      </c>
      <c r="Z15" s="10">
        <v>8</v>
      </c>
      <c r="AA15" s="10">
        <v>10</v>
      </c>
      <c r="AB15" s="10">
        <v>12</v>
      </c>
      <c r="AC15" s="10"/>
      <c r="AD15" s="100">
        <f>(((Z15+AA15)+AB15)+AC15)/3</f>
        <v>10</v>
      </c>
      <c r="AE15" s="100">
        <f>MAX(O15,T15)</f>
        <v>30.333333333333332</v>
      </c>
      <c r="AF15" s="14">
        <f>MAX(Y15,AD15)</f>
        <v>38</v>
      </c>
    </row>
    <row r="16" spans="1:32">
      <c r="A16" s="12">
        <f>RANK(AF16,$AF$13:$AF$37,0)</f>
        <v>4</v>
      </c>
      <c r="B16" s="32">
        <f>RANK(AE16,$AE$13:$AE$37,0)</f>
        <v>3</v>
      </c>
      <c r="C16" s="100">
        <v>44</v>
      </c>
      <c r="D16" s="100"/>
      <c r="E16" s="100" t="s">
        <v>17</v>
      </c>
      <c r="F16" s="100" t="s">
        <v>29</v>
      </c>
      <c r="G16" s="100"/>
      <c r="H16" s="100"/>
      <c r="I16" s="100"/>
      <c r="J16" s="61" t="s">
        <v>28</v>
      </c>
      <c r="K16" s="91">
        <v>35</v>
      </c>
      <c r="L16" s="10">
        <v>28</v>
      </c>
      <c r="M16" s="10">
        <v>36</v>
      </c>
      <c r="N16" s="10"/>
      <c r="O16" s="100">
        <f>(((K16+L16)+M16)+N16)/3</f>
        <v>33</v>
      </c>
      <c r="P16" s="10">
        <v>7</v>
      </c>
      <c r="Q16" s="10">
        <v>7</v>
      </c>
      <c r="R16" s="10">
        <v>8</v>
      </c>
      <c r="S16" s="10"/>
      <c r="T16" s="100">
        <f>(((P16+Q16)+R16)+S16)/3</f>
        <v>7.333333333333333</v>
      </c>
      <c r="U16" s="10">
        <v>30</v>
      </c>
      <c r="V16" s="10">
        <v>32</v>
      </c>
      <c r="W16" s="10">
        <v>33</v>
      </c>
      <c r="X16" s="10"/>
      <c r="Y16" s="100">
        <f>(((U16+V16)+W16)+X16)/3</f>
        <v>31.666666666666668</v>
      </c>
      <c r="Z16" s="10">
        <v>29</v>
      </c>
      <c r="AA16" s="10">
        <v>30</v>
      </c>
      <c r="AB16" s="10">
        <v>30</v>
      </c>
      <c r="AC16" s="10"/>
      <c r="AD16" s="100">
        <f>(((Z16+AA16)+AB16)+AC16)/3</f>
        <v>29.666666666666668</v>
      </c>
      <c r="AE16" s="100">
        <f>MAX(O16,T16)</f>
        <v>33</v>
      </c>
      <c r="AF16" s="14">
        <f>MAX(Y16,AD16)</f>
        <v>31.666666666666668</v>
      </c>
    </row>
    <row r="17" spans="1:32">
      <c r="A17" s="12">
        <f>RANK(AF17,$AF$13:$AF$37,0)</f>
        <v>5</v>
      </c>
      <c r="B17" s="32">
        <f>RANK(AE17,$AE$13:$AE$37,0)</f>
        <v>5</v>
      </c>
      <c r="C17" s="100">
        <v>52</v>
      </c>
      <c r="D17" s="100"/>
      <c r="E17" s="100" t="s">
        <v>48</v>
      </c>
      <c r="F17" s="100" t="s">
        <v>49</v>
      </c>
      <c r="G17" s="100"/>
      <c r="H17" s="100"/>
      <c r="I17" s="100"/>
      <c r="J17" s="61" t="s">
        <v>47</v>
      </c>
      <c r="K17" s="91">
        <v>30</v>
      </c>
      <c r="L17" s="10">
        <v>24</v>
      </c>
      <c r="M17" s="10">
        <v>31</v>
      </c>
      <c r="N17" s="10"/>
      <c r="O17" s="100">
        <f>(((K17+L17)+M17)+N17)/3</f>
        <v>28.333333333333332</v>
      </c>
      <c r="P17" s="10">
        <v>28</v>
      </c>
      <c r="Q17" s="10">
        <v>23</v>
      </c>
      <c r="R17" s="10">
        <v>30</v>
      </c>
      <c r="S17" s="10"/>
      <c r="T17" s="100">
        <f>(((P17+Q17)+R17)+S17)/3</f>
        <v>27</v>
      </c>
      <c r="U17" s="10">
        <v>27</v>
      </c>
      <c r="V17" s="10">
        <v>29</v>
      </c>
      <c r="W17" s="10">
        <v>30</v>
      </c>
      <c r="X17" s="10"/>
      <c r="Y17" s="100">
        <f>(((U17+V17)+W17)+X17)/3</f>
        <v>28.666666666666668</v>
      </c>
      <c r="Z17" s="10">
        <v>8</v>
      </c>
      <c r="AA17" s="10">
        <v>10</v>
      </c>
      <c r="AB17" s="10">
        <v>8</v>
      </c>
      <c r="AC17" s="10"/>
      <c r="AD17" s="100">
        <f>(((Z17+AA17)+AB17)+AC17)/3</f>
        <v>8.6666666666666661</v>
      </c>
      <c r="AE17" s="100">
        <f>MAX(O17,T17)</f>
        <v>28.333333333333332</v>
      </c>
      <c r="AF17" s="14">
        <f>MAX(Y17,AD17)</f>
        <v>28.666666666666668</v>
      </c>
    </row>
    <row r="18" spans="1:32" ht="13.5" customHeight="1">
      <c r="A18" s="12">
        <f>RANK(AF18,$AF$13:$AF$37,0)</f>
        <v>6</v>
      </c>
      <c r="B18" s="32">
        <f>RANK(AE18,$AE$13:$AE$37,0)</f>
        <v>6</v>
      </c>
      <c r="C18" s="17">
        <v>48</v>
      </c>
      <c r="D18" s="17"/>
      <c r="E18" s="17" t="s">
        <v>38</v>
      </c>
      <c r="F18" s="17" t="s">
        <v>39</v>
      </c>
      <c r="G18" s="17"/>
      <c r="H18" s="17"/>
      <c r="I18" s="17"/>
      <c r="J18" s="56" t="s">
        <v>40</v>
      </c>
      <c r="K18" s="85">
        <v>27</v>
      </c>
      <c r="L18" s="26">
        <v>25</v>
      </c>
      <c r="M18" s="26">
        <v>29</v>
      </c>
      <c r="N18" s="26"/>
      <c r="O18" s="100">
        <f>(((K18+L18)+M18)+N18)/3</f>
        <v>27</v>
      </c>
      <c r="P18" s="26">
        <v>24</v>
      </c>
      <c r="Q18" s="26">
        <v>25</v>
      </c>
      <c r="R18" s="26">
        <v>28</v>
      </c>
      <c r="S18" s="26"/>
      <c r="T18" s="100">
        <f>(((P18+Q18)+R18)+S18)/3</f>
        <v>25.666666666666668</v>
      </c>
      <c r="U18" s="26">
        <v>9</v>
      </c>
      <c r="V18" s="26">
        <v>10</v>
      </c>
      <c r="W18" s="26">
        <v>4</v>
      </c>
      <c r="X18" s="26"/>
      <c r="Y18" s="100">
        <f>(((U18+V18)+W18)+X18)/3</f>
        <v>7.666666666666667</v>
      </c>
      <c r="Z18" s="26">
        <v>9</v>
      </c>
      <c r="AA18" s="26">
        <v>8</v>
      </c>
      <c r="AB18" s="26">
        <v>6</v>
      </c>
      <c r="AC18" s="26"/>
      <c r="AD18" s="100">
        <f>(((Z18+AA18)+AB18)+AC18)/3</f>
        <v>7.666666666666667</v>
      </c>
      <c r="AE18" s="100">
        <f>MAX(O18,T18)</f>
        <v>27</v>
      </c>
      <c r="AF18" s="14">
        <f>MAX(Y18,AD18)</f>
        <v>7.666666666666667</v>
      </c>
    </row>
    <row r="19" spans="1:32">
      <c r="A19" s="12">
        <f t="shared" ref="A13:A37" si="0">RANK(AF19,$AF$13:$AF$37,0)</f>
        <v>7</v>
      </c>
      <c r="B19" s="32">
        <f t="shared" ref="B13:B37" si="1">RANK(AE19,$AE$13:$AE$37,0)</f>
        <v>7</v>
      </c>
      <c r="C19" s="60">
        <v>43</v>
      </c>
      <c r="D19" s="60"/>
      <c r="E19" s="60" t="s">
        <v>26</v>
      </c>
      <c r="F19" s="60" t="s">
        <v>27</v>
      </c>
      <c r="G19" s="60"/>
      <c r="H19" s="60"/>
      <c r="I19" s="60"/>
      <c r="J19" s="104" t="s">
        <v>28</v>
      </c>
      <c r="K19" s="103">
        <v>12</v>
      </c>
      <c r="L19" s="51">
        <v>10</v>
      </c>
      <c r="M19" s="51">
        <v>8</v>
      </c>
      <c r="N19" s="51"/>
      <c r="O19" s="100">
        <f t="shared" ref="O13:O37" si="2">(((K19+L19)+M19)+N19)/3</f>
        <v>10</v>
      </c>
      <c r="P19" s="51">
        <v>24</v>
      </c>
      <c r="Q19" s="51">
        <v>24</v>
      </c>
      <c r="R19" s="51">
        <v>25</v>
      </c>
      <c r="S19" s="51"/>
      <c r="T19" s="100">
        <f t="shared" ref="T13:T37" si="3">(((P19+Q19)+R19)+S19)/3</f>
        <v>24.333333333333332</v>
      </c>
      <c r="U19" s="51"/>
      <c r="V19" s="51"/>
      <c r="W19" s="51"/>
      <c r="X19" s="51"/>
      <c r="Y19" s="100">
        <f t="shared" ref="Y13:Y37" si="4">(((U19+V19)+W19)+X19)/3</f>
        <v>0</v>
      </c>
      <c r="Z19" s="51"/>
      <c r="AA19" s="51"/>
      <c r="AB19" s="51"/>
      <c r="AC19" s="51"/>
      <c r="AD19" s="100">
        <f t="shared" ref="AD13:AD37" si="5">(((Z19+AA19)+AB19)+AC19)/3</f>
        <v>0</v>
      </c>
      <c r="AE19" s="100">
        <f t="shared" ref="AE13:AE37" si="6">MAX(O19,T19)</f>
        <v>24.333333333333332</v>
      </c>
      <c r="AF19" s="14">
        <f t="shared" ref="AF13:AF37" si="7">MAX(Y19,AD19)</f>
        <v>0</v>
      </c>
    </row>
    <row r="20" spans="1:32">
      <c r="A20" s="12">
        <f t="shared" si="0"/>
        <v>7</v>
      </c>
      <c r="B20" s="32">
        <f t="shared" si="1"/>
        <v>8</v>
      </c>
      <c r="C20" s="100">
        <v>40</v>
      </c>
      <c r="D20" s="100"/>
      <c r="E20" s="100" t="s">
        <v>19</v>
      </c>
      <c r="F20" s="100" t="s">
        <v>20</v>
      </c>
      <c r="G20" s="100"/>
      <c r="H20" s="100"/>
      <c r="I20" s="100"/>
      <c r="J20" s="61" t="s">
        <v>21</v>
      </c>
      <c r="K20" s="91">
        <v>20</v>
      </c>
      <c r="L20" s="10">
        <v>23</v>
      </c>
      <c r="M20" s="10">
        <v>27</v>
      </c>
      <c r="N20" s="10"/>
      <c r="O20" s="100">
        <f t="shared" si="2"/>
        <v>23.333333333333332</v>
      </c>
      <c r="P20" s="10">
        <v>22</v>
      </c>
      <c r="Q20" s="10">
        <v>24</v>
      </c>
      <c r="R20" s="10">
        <v>26</v>
      </c>
      <c r="S20" s="10"/>
      <c r="T20" s="100">
        <f t="shared" si="3"/>
        <v>24</v>
      </c>
      <c r="U20" s="10"/>
      <c r="V20" s="10"/>
      <c r="W20" s="10"/>
      <c r="X20" s="10"/>
      <c r="Y20" s="100">
        <f t="shared" si="4"/>
        <v>0</v>
      </c>
      <c r="Z20" s="10"/>
      <c r="AA20" s="10"/>
      <c r="AB20" s="10"/>
      <c r="AC20" s="10"/>
      <c r="AD20" s="100">
        <f t="shared" si="5"/>
        <v>0</v>
      </c>
      <c r="AE20" s="100">
        <f t="shared" si="6"/>
        <v>24</v>
      </c>
      <c r="AF20" s="14">
        <f t="shared" si="7"/>
        <v>0</v>
      </c>
    </row>
    <row r="21" spans="1:32">
      <c r="A21" s="12">
        <f t="shared" si="0"/>
        <v>7</v>
      </c>
      <c r="B21" s="32">
        <f t="shared" si="1"/>
        <v>9</v>
      </c>
      <c r="C21" s="100">
        <v>42</v>
      </c>
      <c r="D21" s="100"/>
      <c r="E21" s="100" t="s">
        <v>24</v>
      </c>
      <c r="F21" s="100" t="s">
        <v>25</v>
      </c>
      <c r="G21" s="100"/>
      <c r="H21" s="100"/>
      <c r="I21" s="100"/>
      <c r="J21" s="61" t="s">
        <v>21</v>
      </c>
      <c r="K21" s="91">
        <v>21</v>
      </c>
      <c r="L21" s="10">
        <v>20</v>
      </c>
      <c r="M21" s="10">
        <v>24</v>
      </c>
      <c r="N21" s="10"/>
      <c r="O21" s="100">
        <f t="shared" si="2"/>
        <v>21.666666666666668</v>
      </c>
      <c r="P21" s="10">
        <v>20</v>
      </c>
      <c r="Q21" s="10">
        <v>20</v>
      </c>
      <c r="R21" s="10">
        <v>20</v>
      </c>
      <c r="S21" s="10"/>
      <c r="T21" s="100">
        <f t="shared" si="3"/>
        <v>20</v>
      </c>
      <c r="U21" s="10"/>
      <c r="V21" s="10"/>
      <c r="W21" s="10"/>
      <c r="X21" s="10"/>
      <c r="Y21" s="100">
        <f t="shared" si="4"/>
        <v>0</v>
      </c>
      <c r="Z21" s="10"/>
      <c r="AA21" s="10"/>
      <c r="AB21" s="10"/>
      <c r="AC21" s="10"/>
      <c r="AD21" s="100">
        <f t="shared" si="5"/>
        <v>0</v>
      </c>
      <c r="AE21" s="100">
        <f t="shared" si="6"/>
        <v>21.666666666666668</v>
      </c>
      <c r="AF21" s="14">
        <f t="shared" si="7"/>
        <v>0</v>
      </c>
    </row>
    <row r="22" spans="1:32">
      <c r="A22" s="12">
        <f t="shared" si="0"/>
        <v>7</v>
      </c>
      <c r="B22" s="32">
        <f t="shared" si="1"/>
        <v>10</v>
      </c>
      <c r="C22" s="100">
        <v>39</v>
      </c>
      <c r="D22" s="100"/>
      <c r="E22" s="100" t="s">
        <v>17</v>
      </c>
      <c r="F22" s="100" t="s">
        <v>18</v>
      </c>
      <c r="G22" s="100"/>
      <c r="H22" s="100"/>
      <c r="I22" s="100"/>
      <c r="J22" s="61" t="s">
        <v>16</v>
      </c>
      <c r="K22" s="91">
        <v>13</v>
      </c>
      <c r="L22" s="10">
        <v>17</v>
      </c>
      <c r="M22" s="10">
        <v>22</v>
      </c>
      <c r="N22" s="10"/>
      <c r="O22" s="100">
        <f t="shared" si="2"/>
        <v>17.333333333333332</v>
      </c>
      <c r="P22" s="10">
        <v>17</v>
      </c>
      <c r="Q22" s="10">
        <v>16</v>
      </c>
      <c r="R22" s="10">
        <v>22</v>
      </c>
      <c r="S22" s="10"/>
      <c r="T22" s="100">
        <f t="shared" si="3"/>
        <v>18.333333333333332</v>
      </c>
      <c r="U22" s="10"/>
      <c r="V22" s="10"/>
      <c r="W22" s="10"/>
      <c r="X22" s="10"/>
      <c r="Y22" s="100">
        <f t="shared" si="4"/>
        <v>0</v>
      </c>
      <c r="Z22" s="10"/>
      <c r="AA22" s="10"/>
      <c r="AB22" s="10"/>
      <c r="AC22" s="10"/>
      <c r="AD22" s="100">
        <f t="shared" si="5"/>
        <v>0</v>
      </c>
      <c r="AE22" s="100">
        <f t="shared" si="6"/>
        <v>18.333333333333332</v>
      </c>
      <c r="AF22" s="14">
        <f t="shared" si="7"/>
        <v>0</v>
      </c>
    </row>
    <row r="23" spans="1:32">
      <c r="A23" s="12">
        <f t="shared" si="0"/>
        <v>7</v>
      </c>
      <c r="B23" s="32">
        <f t="shared" si="1"/>
        <v>11</v>
      </c>
      <c r="C23" s="100">
        <v>38</v>
      </c>
      <c r="D23" s="100"/>
      <c r="E23" s="100" t="s">
        <v>14</v>
      </c>
      <c r="F23" s="100" t="s">
        <v>15</v>
      </c>
      <c r="G23" s="100"/>
      <c r="H23" s="100"/>
      <c r="I23" s="100"/>
      <c r="J23" s="61" t="s">
        <v>16</v>
      </c>
      <c r="K23" s="91">
        <v>11</v>
      </c>
      <c r="L23" s="10">
        <v>18</v>
      </c>
      <c r="M23" s="10">
        <v>18</v>
      </c>
      <c r="N23" s="10"/>
      <c r="O23" s="100">
        <f t="shared" si="2"/>
        <v>15.666666666666666</v>
      </c>
      <c r="P23" s="10">
        <v>12</v>
      </c>
      <c r="Q23" s="10">
        <v>17</v>
      </c>
      <c r="R23" s="10">
        <v>18</v>
      </c>
      <c r="S23" s="10"/>
      <c r="T23" s="100">
        <f t="shared" si="3"/>
        <v>15.666666666666666</v>
      </c>
      <c r="U23" s="10"/>
      <c r="V23" s="10"/>
      <c r="W23" s="10"/>
      <c r="X23" s="10"/>
      <c r="Y23" s="100">
        <f t="shared" si="4"/>
        <v>0</v>
      </c>
      <c r="Z23" s="10"/>
      <c r="AA23" s="10"/>
      <c r="AB23" s="10"/>
      <c r="AC23" s="10"/>
      <c r="AD23" s="100">
        <f t="shared" si="5"/>
        <v>0</v>
      </c>
      <c r="AE23" s="100">
        <f t="shared" si="6"/>
        <v>15.666666666666666</v>
      </c>
      <c r="AF23" s="14">
        <f t="shared" si="7"/>
        <v>0</v>
      </c>
    </row>
    <row r="24" spans="1:32">
      <c r="A24" s="12">
        <f t="shared" si="0"/>
        <v>7</v>
      </c>
      <c r="B24" s="32">
        <f t="shared" si="1"/>
        <v>11</v>
      </c>
      <c r="C24" s="100">
        <v>2</v>
      </c>
      <c r="D24" s="100"/>
      <c r="E24" s="100" t="s">
        <v>58</v>
      </c>
      <c r="F24" s="100" t="s">
        <v>139</v>
      </c>
      <c r="G24" s="100"/>
      <c r="H24" s="100"/>
      <c r="I24" s="100"/>
      <c r="J24" s="61" t="s">
        <v>140</v>
      </c>
      <c r="K24" s="91">
        <v>18</v>
      </c>
      <c r="L24" s="10">
        <v>15</v>
      </c>
      <c r="M24" s="10">
        <v>14</v>
      </c>
      <c r="N24" s="10"/>
      <c r="O24" s="100">
        <f t="shared" si="2"/>
        <v>15.666666666666666</v>
      </c>
      <c r="P24" s="10">
        <v>14</v>
      </c>
      <c r="Q24" s="10">
        <v>15</v>
      </c>
      <c r="R24" s="10">
        <v>16</v>
      </c>
      <c r="S24" s="10"/>
      <c r="T24" s="100">
        <f t="shared" si="3"/>
        <v>15</v>
      </c>
      <c r="U24" s="10"/>
      <c r="V24" s="10"/>
      <c r="W24" s="10"/>
      <c r="X24" s="10"/>
      <c r="Y24" s="100">
        <f t="shared" si="4"/>
        <v>0</v>
      </c>
      <c r="Z24" s="10"/>
      <c r="AA24" s="10"/>
      <c r="AB24" s="10"/>
      <c r="AC24" s="10"/>
      <c r="AD24" s="100">
        <f t="shared" si="5"/>
        <v>0</v>
      </c>
      <c r="AE24" s="100">
        <f t="shared" si="6"/>
        <v>15.666666666666666</v>
      </c>
      <c r="AF24" s="14">
        <f t="shared" si="7"/>
        <v>0</v>
      </c>
    </row>
    <row r="25" spans="1:32">
      <c r="A25" s="12">
        <f t="shared" si="0"/>
        <v>7</v>
      </c>
      <c r="B25" s="32">
        <f t="shared" si="1"/>
        <v>14</v>
      </c>
      <c r="C25" s="100">
        <v>49</v>
      </c>
      <c r="D25" s="100"/>
      <c r="E25" s="100" t="s">
        <v>41</v>
      </c>
      <c r="F25" s="100" t="s">
        <v>42</v>
      </c>
      <c r="G25" s="100"/>
      <c r="H25" s="100"/>
      <c r="I25" s="100"/>
      <c r="J25" s="61" t="s">
        <v>43</v>
      </c>
      <c r="K25" s="91">
        <v>7</v>
      </c>
      <c r="L25" s="10">
        <v>8</v>
      </c>
      <c r="M25" s="10">
        <v>6</v>
      </c>
      <c r="N25" s="10"/>
      <c r="O25" s="100">
        <f t="shared" si="2"/>
        <v>7</v>
      </c>
      <c r="P25" s="10">
        <v>10</v>
      </c>
      <c r="Q25" s="10">
        <v>18</v>
      </c>
      <c r="R25" s="10">
        <v>12</v>
      </c>
      <c r="S25" s="10"/>
      <c r="T25" s="100">
        <f t="shared" si="3"/>
        <v>13.333333333333334</v>
      </c>
      <c r="U25" s="10"/>
      <c r="V25" s="10"/>
      <c r="W25" s="10"/>
      <c r="X25" s="10"/>
      <c r="Y25" s="100">
        <f t="shared" si="4"/>
        <v>0</v>
      </c>
      <c r="Z25" s="10"/>
      <c r="AA25" s="10"/>
      <c r="AB25" s="10"/>
      <c r="AC25" s="10"/>
      <c r="AD25" s="100">
        <f t="shared" si="5"/>
        <v>0</v>
      </c>
      <c r="AE25" s="100"/>
      <c r="AF25" s="14">
        <f t="shared" si="7"/>
        <v>0</v>
      </c>
    </row>
    <row r="26" spans="1:32">
      <c r="A26" s="12">
        <f t="shared" si="0"/>
        <v>7</v>
      </c>
      <c r="B26" s="32">
        <f t="shared" si="1"/>
        <v>13</v>
      </c>
      <c r="C26" s="100">
        <v>50</v>
      </c>
      <c r="D26" s="100"/>
      <c r="E26" s="100" t="s">
        <v>44</v>
      </c>
      <c r="F26" s="100" t="s">
        <v>45</v>
      </c>
      <c r="G26" s="100"/>
      <c r="H26" s="100"/>
      <c r="I26" s="100"/>
      <c r="J26" s="61" t="s">
        <v>43</v>
      </c>
      <c r="K26" s="91">
        <v>4</v>
      </c>
      <c r="L26" s="10">
        <v>9</v>
      </c>
      <c r="M26" s="10">
        <v>4</v>
      </c>
      <c r="N26" s="10"/>
      <c r="O26" s="100">
        <f t="shared" si="2"/>
        <v>5.666666666666667</v>
      </c>
      <c r="P26" s="10">
        <v>6</v>
      </c>
      <c r="Q26" s="10">
        <v>10</v>
      </c>
      <c r="R26" s="10">
        <v>8</v>
      </c>
      <c r="S26" s="10"/>
      <c r="T26" s="100">
        <f t="shared" si="3"/>
        <v>8</v>
      </c>
      <c r="U26" s="10"/>
      <c r="V26" s="10"/>
      <c r="W26" s="10"/>
      <c r="X26" s="10"/>
      <c r="Y26" s="100">
        <f t="shared" si="4"/>
        <v>0</v>
      </c>
      <c r="Z26" s="10"/>
      <c r="AA26" s="10"/>
      <c r="AB26" s="10"/>
      <c r="AC26" s="10"/>
      <c r="AD26" s="100">
        <f t="shared" si="5"/>
        <v>0</v>
      </c>
      <c r="AE26" s="100">
        <f t="shared" si="6"/>
        <v>8</v>
      </c>
      <c r="AF26" s="14">
        <f t="shared" si="7"/>
        <v>0</v>
      </c>
    </row>
    <row r="27" spans="1:32">
      <c r="A27" s="12">
        <f t="shared" si="0"/>
        <v>7</v>
      </c>
      <c r="B27" s="32">
        <f t="shared" si="1"/>
        <v>14</v>
      </c>
      <c r="C27" s="100">
        <v>41</v>
      </c>
      <c r="D27" s="100"/>
      <c r="E27" s="100" t="s">
        <v>22</v>
      </c>
      <c r="F27" s="100" t="s">
        <v>23</v>
      </c>
      <c r="G27" s="100"/>
      <c r="H27" s="100"/>
      <c r="I27" s="100"/>
      <c r="J27" s="61" t="s">
        <v>21</v>
      </c>
      <c r="K27" s="91"/>
      <c r="L27" s="10"/>
      <c r="M27" s="10"/>
      <c r="N27" s="10"/>
      <c r="O27" s="100">
        <f t="shared" si="2"/>
        <v>0</v>
      </c>
      <c r="P27" s="10"/>
      <c r="Q27" s="10"/>
      <c r="R27" s="10"/>
      <c r="S27" s="10"/>
      <c r="T27" s="100">
        <f t="shared" si="3"/>
        <v>0</v>
      </c>
      <c r="U27" s="10"/>
      <c r="V27" s="10"/>
      <c r="W27" s="10"/>
      <c r="X27" s="10"/>
      <c r="Y27" s="100">
        <f t="shared" si="4"/>
        <v>0</v>
      </c>
      <c r="Z27" s="10"/>
      <c r="AA27" s="10"/>
      <c r="AB27" s="10"/>
      <c r="AC27" s="10"/>
      <c r="AD27" s="100">
        <f t="shared" si="5"/>
        <v>0</v>
      </c>
      <c r="AE27" s="100">
        <f t="shared" si="6"/>
        <v>0</v>
      </c>
      <c r="AF27" s="14">
        <f t="shared" si="7"/>
        <v>0</v>
      </c>
    </row>
    <row r="28" spans="1:32">
      <c r="A28" s="12">
        <f t="shared" si="0"/>
        <v>7</v>
      </c>
      <c r="B28" s="32">
        <f t="shared" si="1"/>
        <v>14</v>
      </c>
      <c r="C28" s="100">
        <v>51</v>
      </c>
      <c r="D28" s="100"/>
      <c r="E28" s="100" t="s">
        <v>46</v>
      </c>
      <c r="F28" s="100" t="s">
        <v>45</v>
      </c>
      <c r="G28" s="100"/>
      <c r="H28" s="100"/>
      <c r="I28" s="100"/>
      <c r="J28" s="61" t="s">
        <v>47</v>
      </c>
      <c r="K28" s="91"/>
      <c r="L28" s="10"/>
      <c r="M28" s="10"/>
      <c r="N28" s="10"/>
      <c r="O28" s="100">
        <f t="shared" si="2"/>
        <v>0</v>
      </c>
      <c r="P28" s="10"/>
      <c r="Q28" s="10"/>
      <c r="R28" s="10"/>
      <c r="S28" s="10"/>
      <c r="T28" s="100">
        <f t="shared" si="3"/>
        <v>0</v>
      </c>
      <c r="U28" s="10"/>
      <c r="V28" s="10"/>
      <c r="W28" s="10"/>
      <c r="X28" s="10"/>
      <c r="Y28" s="100">
        <f t="shared" si="4"/>
        <v>0</v>
      </c>
      <c r="Z28" s="10"/>
      <c r="AA28" s="10"/>
      <c r="AB28" s="10"/>
      <c r="AC28" s="10"/>
      <c r="AD28" s="100">
        <f t="shared" si="5"/>
        <v>0</v>
      </c>
      <c r="AE28" s="100">
        <f t="shared" si="6"/>
        <v>0</v>
      </c>
      <c r="AF28" s="14">
        <f t="shared" si="7"/>
        <v>0</v>
      </c>
    </row>
    <row r="29" spans="1:32">
      <c r="A29" s="12">
        <f t="shared" si="0"/>
        <v>7</v>
      </c>
      <c r="B29" s="32">
        <f t="shared" si="1"/>
        <v>14</v>
      </c>
      <c r="C29" s="100"/>
      <c r="D29" s="100"/>
      <c r="E29" s="100"/>
      <c r="F29" s="100"/>
      <c r="G29" s="100"/>
      <c r="H29" s="100"/>
      <c r="I29" s="100"/>
      <c r="J29" s="61"/>
      <c r="K29" s="91"/>
      <c r="L29" s="10"/>
      <c r="M29" s="10"/>
      <c r="N29" s="10"/>
      <c r="O29" s="100">
        <f t="shared" si="2"/>
        <v>0</v>
      </c>
      <c r="P29" s="10"/>
      <c r="Q29" s="10"/>
      <c r="R29" s="10"/>
      <c r="S29" s="10"/>
      <c r="T29" s="100">
        <f t="shared" si="3"/>
        <v>0</v>
      </c>
      <c r="U29" s="10"/>
      <c r="V29" s="10"/>
      <c r="W29" s="10"/>
      <c r="X29" s="10"/>
      <c r="Y29" s="100">
        <f t="shared" si="4"/>
        <v>0</v>
      </c>
      <c r="Z29" s="10"/>
      <c r="AA29" s="10"/>
      <c r="AB29" s="10"/>
      <c r="AC29" s="10"/>
      <c r="AD29" s="100">
        <f t="shared" si="5"/>
        <v>0</v>
      </c>
      <c r="AE29" s="100">
        <f t="shared" si="6"/>
        <v>0</v>
      </c>
      <c r="AF29" s="14">
        <f t="shared" si="7"/>
        <v>0</v>
      </c>
    </row>
    <row r="30" spans="1:32">
      <c r="A30" s="12">
        <f t="shared" si="0"/>
        <v>7</v>
      </c>
      <c r="B30" s="32">
        <f t="shared" si="1"/>
        <v>14</v>
      </c>
      <c r="C30" s="100"/>
      <c r="D30" s="100"/>
      <c r="E30" s="100"/>
      <c r="F30" s="100"/>
      <c r="G30" s="100"/>
      <c r="H30" s="100"/>
      <c r="I30" s="100"/>
      <c r="J30" s="61"/>
      <c r="K30" s="91"/>
      <c r="L30" s="10"/>
      <c r="M30" s="10"/>
      <c r="N30" s="10"/>
      <c r="O30" s="100">
        <f t="shared" si="2"/>
        <v>0</v>
      </c>
      <c r="P30" s="10"/>
      <c r="Q30" s="10"/>
      <c r="R30" s="10"/>
      <c r="S30" s="10"/>
      <c r="T30" s="100">
        <f t="shared" si="3"/>
        <v>0</v>
      </c>
      <c r="U30" s="10"/>
      <c r="V30" s="10"/>
      <c r="W30" s="10"/>
      <c r="X30" s="10"/>
      <c r="Y30" s="100">
        <f t="shared" si="4"/>
        <v>0</v>
      </c>
      <c r="Z30" s="10"/>
      <c r="AA30" s="10"/>
      <c r="AB30" s="10"/>
      <c r="AC30" s="10"/>
      <c r="AD30" s="100">
        <f t="shared" si="5"/>
        <v>0</v>
      </c>
      <c r="AE30" s="100">
        <f t="shared" si="6"/>
        <v>0</v>
      </c>
      <c r="AF30" s="14">
        <f t="shared" si="7"/>
        <v>0</v>
      </c>
    </row>
    <row r="31" spans="1:32">
      <c r="A31" s="12">
        <f t="shared" si="0"/>
        <v>7</v>
      </c>
      <c r="B31" s="32">
        <f t="shared" si="1"/>
        <v>14</v>
      </c>
      <c r="C31" s="100"/>
      <c r="D31" s="100"/>
      <c r="E31" s="100"/>
      <c r="F31" s="100"/>
      <c r="G31" s="100"/>
      <c r="H31" s="100"/>
      <c r="I31" s="100"/>
      <c r="J31" s="61"/>
      <c r="K31" s="91"/>
      <c r="L31" s="10"/>
      <c r="M31" s="10"/>
      <c r="N31" s="10"/>
      <c r="O31" s="100">
        <f t="shared" si="2"/>
        <v>0</v>
      </c>
      <c r="P31" s="10"/>
      <c r="Q31" s="10"/>
      <c r="R31" s="10"/>
      <c r="S31" s="10"/>
      <c r="T31" s="100">
        <f t="shared" si="3"/>
        <v>0</v>
      </c>
      <c r="U31" s="10"/>
      <c r="V31" s="10"/>
      <c r="W31" s="10"/>
      <c r="X31" s="10"/>
      <c r="Y31" s="100">
        <f t="shared" si="4"/>
        <v>0</v>
      </c>
      <c r="Z31" s="10"/>
      <c r="AA31" s="10"/>
      <c r="AB31" s="10"/>
      <c r="AC31" s="10"/>
      <c r="AD31" s="100">
        <f t="shared" si="5"/>
        <v>0</v>
      </c>
      <c r="AE31" s="100">
        <f t="shared" si="6"/>
        <v>0</v>
      </c>
      <c r="AF31" s="14">
        <f t="shared" si="7"/>
        <v>0</v>
      </c>
    </row>
    <row r="32" spans="1:32">
      <c r="A32" s="12">
        <f t="shared" si="0"/>
        <v>7</v>
      </c>
      <c r="B32" s="32">
        <f t="shared" si="1"/>
        <v>14</v>
      </c>
      <c r="C32" s="100"/>
      <c r="D32" s="100"/>
      <c r="E32" s="100"/>
      <c r="F32" s="100"/>
      <c r="G32" s="100"/>
      <c r="H32" s="100"/>
      <c r="I32" s="100"/>
      <c r="J32" s="61"/>
      <c r="K32" s="91"/>
      <c r="L32" s="10"/>
      <c r="M32" s="10"/>
      <c r="N32" s="10"/>
      <c r="O32" s="100">
        <f t="shared" si="2"/>
        <v>0</v>
      </c>
      <c r="P32" s="10"/>
      <c r="Q32" s="10"/>
      <c r="R32" s="10"/>
      <c r="S32" s="10"/>
      <c r="T32" s="100">
        <f t="shared" si="3"/>
        <v>0</v>
      </c>
      <c r="U32" s="10"/>
      <c r="V32" s="10"/>
      <c r="W32" s="10"/>
      <c r="X32" s="10"/>
      <c r="Y32" s="100">
        <f t="shared" si="4"/>
        <v>0</v>
      </c>
      <c r="Z32" s="10"/>
      <c r="AA32" s="10"/>
      <c r="AB32" s="10"/>
      <c r="AC32" s="10"/>
      <c r="AD32" s="100">
        <f t="shared" si="5"/>
        <v>0</v>
      </c>
      <c r="AE32" s="100">
        <f t="shared" si="6"/>
        <v>0</v>
      </c>
      <c r="AF32" s="14">
        <f t="shared" si="7"/>
        <v>0</v>
      </c>
    </row>
    <row r="33" spans="1:32">
      <c r="A33" s="12">
        <f t="shared" si="0"/>
        <v>7</v>
      </c>
      <c r="B33" s="32">
        <f t="shared" si="1"/>
        <v>14</v>
      </c>
      <c r="C33" s="100"/>
      <c r="D33" s="100"/>
      <c r="E33" s="100"/>
      <c r="F33" s="100"/>
      <c r="G33" s="100"/>
      <c r="H33" s="100"/>
      <c r="I33" s="100"/>
      <c r="J33" s="61"/>
      <c r="K33" s="91"/>
      <c r="L33" s="10"/>
      <c r="M33" s="10"/>
      <c r="N33" s="10"/>
      <c r="O33" s="100">
        <f t="shared" si="2"/>
        <v>0</v>
      </c>
      <c r="P33" s="10"/>
      <c r="Q33" s="10"/>
      <c r="R33" s="10"/>
      <c r="S33" s="10"/>
      <c r="T33" s="100">
        <f t="shared" si="3"/>
        <v>0</v>
      </c>
      <c r="U33" s="10"/>
      <c r="V33" s="10"/>
      <c r="W33" s="10"/>
      <c r="X33" s="10"/>
      <c r="Y33" s="100">
        <f t="shared" si="4"/>
        <v>0</v>
      </c>
      <c r="Z33" s="10"/>
      <c r="AA33" s="10"/>
      <c r="AB33" s="10"/>
      <c r="AC33" s="10"/>
      <c r="AD33" s="100">
        <f t="shared" si="5"/>
        <v>0</v>
      </c>
      <c r="AE33" s="100">
        <f t="shared" si="6"/>
        <v>0</v>
      </c>
      <c r="AF33" s="14">
        <f t="shared" si="7"/>
        <v>0</v>
      </c>
    </row>
    <row r="34" spans="1:32">
      <c r="A34" s="12">
        <f t="shared" si="0"/>
        <v>7</v>
      </c>
      <c r="B34" s="32">
        <f t="shared" si="1"/>
        <v>14</v>
      </c>
      <c r="C34" s="100"/>
      <c r="D34" s="100"/>
      <c r="E34" s="100"/>
      <c r="F34" s="100"/>
      <c r="G34" s="100"/>
      <c r="H34" s="100"/>
      <c r="I34" s="100"/>
      <c r="J34" s="61"/>
      <c r="K34" s="91"/>
      <c r="L34" s="10"/>
      <c r="M34" s="10"/>
      <c r="N34" s="10"/>
      <c r="O34" s="100">
        <f t="shared" si="2"/>
        <v>0</v>
      </c>
      <c r="P34" s="10"/>
      <c r="Q34" s="10"/>
      <c r="R34" s="10"/>
      <c r="S34" s="10"/>
      <c r="T34" s="100">
        <f t="shared" si="3"/>
        <v>0</v>
      </c>
      <c r="U34" s="10"/>
      <c r="V34" s="10"/>
      <c r="W34" s="10"/>
      <c r="X34" s="10"/>
      <c r="Y34" s="100">
        <f t="shared" si="4"/>
        <v>0</v>
      </c>
      <c r="Z34" s="10"/>
      <c r="AA34" s="10"/>
      <c r="AB34" s="10"/>
      <c r="AC34" s="10"/>
      <c r="AD34" s="100">
        <f t="shared" si="5"/>
        <v>0</v>
      </c>
      <c r="AE34" s="100">
        <f t="shared" si="6"/>
        <v>0</v>
      </c>
      <c r="AF34" s="14">
        <f t="shared" si="7"/>
        <v>0</v>
      </c>
    </row>
    <row r="35" spans="1:32">
      <c r="A35" s="12">
        <f t="shared" si="0"/>
        <v>7</v>
      </c>
      <c r="B35" s="32">
        <f t="shared" si="1"/>
        <v>14</v>
      </c>
      <c r="C35" s="100"/>
      <c r="D35" s="100"/>
      <c r="E35" s="100"/>
      <c r="F35" s="100"/>
      <c r="G35" s="100"/>
      <c r="H35" s="100"/>
      <c r="I35" s="100"/>
      <c r="J35" s="61"/>
      <c r="K35" s="91"/>
      <c r="L35" s="10"/>
      <c r="M35" s="10"/>
      <c r="N35" s="10"/>
      <c r="O35" s="100">
        <f t="shared" si="2"/>
        <v>0</v>
      </c>
      <c r="P35" s="10"/>
      <c r="Q35" s="10"/>
      <c r="R35" s="10"/>
      <c r="S35" s="10"/>
      <c r="T35" s="100">
        <f t="shared" si="3"/>
        <v>0</v>
      </c>
      <c r="U35" s="10"/>
      <c r="V35" s="10"/>
      <c r="W35" s="10"/>
      <c r="X35" s="10"/>
      <c r="Y35" s="100">
        <f t="shared" si="4"/>
        <v>0</v>
      </c>
      <c r="Z35" s="10"/>
      <c r="AA35" s="10"/>
      <c r="AB35" s="10"/>
      <c r="AC35" s="10"/>
      <c r="AD35" s="100">
        <f t="shared" si="5"/>
        <v>0</v>
      </c>
      <c r="AE35" s="100">
        <f t="shared" si="6"/>
        <v>0</v>
      </c>
      <c r="AF35" s="14">
        <f t="shared" si="7"/>
        <v>0</v>
      </c>
    </row>
    <row r="36" spans="1:32">
      <c r="A36" s="12">
        <f t="shared" si="0"/>
        <v>7</v>
      </c>
      <c r="B36" s="32">
        <f t="shared" si="1"/>
        <v>14</v>
      </c>
      <c r="C36" s="100"/>
      <c r="D36" s="100"/>
      <c r="E36" s="100"/>
      <c r="F36" s="100"/>
      <c r="G36" s="100"/>
      <c r="H36" s="100"/>
      <c r="I36" s="100"/>
      <c r="J36" s="61"/>
      <c r="K36" s="91"/>
      <c r="L36" s="10"/>
      <c r="M36" s="10"/>
      <c r="N36" s="10"/>
      <c r="O36" s="100">
        <f t="shared" si="2"/>
        <v>0</v>
      </c>
      <c r="P36" s="10"/>
      <c r="Q36" s="10"/>
      <c r="R36" s="10"/>
      <c r="S36" s="10"/>
      <c r="T36" s="100">
        <f t="shared" si="3"/>
        <v>0</v>
      </c>
      <c r="U36" s="10"/>
      <c r="V36" s="10"/>
      <c r="W36" s="10"/>
      <c r="X36" s="10"/>
      <c r="Y36" s="100">
        <f t="shared" si="4"/>
        <v>0</v>
      </c>
      <c r="Z36" s="10"/>
      <c r="AA36" s="10"/>
      <c r="AB36" s="10"/>
      <c r="AC36" s="10"/>
      <c r="AD36" s="100">
        <f t="shared" si="5"/>
        <v>0</v>
      </c>
      <c r="AE36" s="100">
        <f t="shared" si="6"/>
        <v>0</v>
      </c>
      <c r="AF36" s="14">
        <f t="shared" si="7"/>
        <v>0</v>
      </c>
    </row>
    <row r="37" spans="1:32" ht="13.5" customHeight="1">
      <c r="A37" s="12">
        <f t="shared" si="0"/>
        <v>7</v>
      </c>
      <c r="B37" s="32">
        <f t="shared" si="1"/>
        <v>14</v>
      </c>
      <c r="C37" s="17"/>
      <c r="D37" s="17"/>
      <c r="E37" s="17"/>
      <c r="F37" s="17"/>
      <c r="G37" s="17"/>
      <c r="H37" s="17"/>
      <c r="I37" s="17"/>
      <c r="J37" s="56"/>
      <c r="K37" s="85"/>
      <c r="L37" s="26"/>
      <c r="M37" s="26"/>
      <c r="N37" s="26"/>
      <c r="O37" s="100">
        <f t="shared" si="2"/>
        <v>0</v>
      </c>
      <c r="P37" s="26"/>
      <c r="Q37" s="26"/>
      <c r="R37" s="26"/>
      <c r="S37" s="26"/>
      <c r="T37" s="100">
        <f t="shared" si="3"/>
        <v>0</v>
      </c>
      <c r="U37" s="26"/>
      <c r="V37" s="26"/>
      <c r="W37" s="26"/>
      <c r="X37" s="26"/>
      <c r="Y37" s="100">
        <f t="shared" si="4"/>
        <v>0</v>
      </c>
      <c r="Z37" s="26"/>
      <c r="AA37" s="26"/>
      <c r="AB37" s="26"/>
      <c r="AC37" s="26"/>
      <c r="AD37" s="100">
        <f t="shared" si="5"/>
        <v>0</v>
      </c>
      <c r="AE37" s="100">
        <f t="shared" si="6"/>
        <v>0</v>
      </c>
      <c r="AF37" s="14">
        <f t="shared" si="7"/>
        <v>0</v>
      </c>
    </row>
    <row r="38" spans="1:32" ht="13.5" customHeight="1">
      <c r="A38" s="8"/>
      <c r="B38" s="8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50"/>
      <c r="P38" s="20"/>
      <c r="Q38" s="20"/>
      <c r="R38" s="20"/>
      <c r="S38" s="20"/>
      <c r="T38" s="50"/>
      <c r="U38" s="20"/>
      <c r="V38" s="20"/>
      <c r="W38" s="20"/>
      <c r="X38" s="20"/>
      <c r="Y38" s="50"/>
      <c r="Z38" s="20"/>
      <c r="AA38" s="20"/>
      <c r="AB38" s="20"/>
      <c r="AC38" s="20"/>
      <c r="AD38" s="50"/>
      <c r="AE38" s="50"/>
      <c r="AF38" s="50"/>
    </row>
    <row r="39" spans="1:32" ht="13.5" customHeight="1">
      <c r="A39" s="78"/>
      <c r="B39" s="39"/>
      <c r="C39" s="39"/>
      <c r="D39" s="20"/>
      <c r="E39" s="20"/>
      <c r="F39" s="77" t="s">
        <v>50</v>
      </c>
      <c r="G39" s="20"/>
      <c r="H39" s="20"/>
      <c r="I39" s="20"/>
      <c r="J39" s="30"/>
      <c r="K39" s="80"/>
      <c r="L39" s="20"/>
      <c r="M39" s="20"/>
      <c r="N39" s="30"/>
      <c r="O39" s="80" t="s">
        <v>123</v>
      </c>
      <c r="P39" s="20"/>
      <c r="Q39" s="20"/>
      <c r="R39" s="20"/>
      <c r="S39" s="20"/>
      <c r="T39" s="20" t="s">
        <v>124</v>
      </c>
      <c r="U39" s="20"/>
      <c r="V39" s="20"/>
      <c r="W39" s="20"/>
      <c r="X39" s="20"/>
      <c r="Y39" s="20" t="s">
        <v>125</v>
      </c>
      <c r="Z39" s="20"/>
      <c r="AA39" s="20"/>
      <c r="AB39" s="20"/>
      <c r="AC39" s="20"/>
      <c r="AD39" s="20" t="s">
        <v>126</v>
      </c>
      <c r="AE39" s="20" t="s">
        <v>127</v>
      </c>
      <c r="AF39" s="30" t="s">
        <v>128</v>
      </c>
    </row>
    <row r="40" spans="1:32" ht="13.5" customHeight="1">
      <c r="A40" s="28" t="s">
        <v>129</v>
      </c>
      <c r="B40" s="86" t="s">
        <v>130</v>
      </c>
      <c r="C40" s="86" t="s">
        <v>8</v>
      </c>
      <c r="D40" s="86" t="s">
        <v>131</v>
      </c>
      <c r="E40" s="86" t="s">
        <v>9</v>
      </c>
      <c r="F40" s="86" t="s">
        <v>10</v>
      </c>
      <c r="G40" s="86" t="s">
        <v>11</v>
      </c>
      <c r="H40" s="86" t="s">
        <v>141</v>
      </c>
      <c r="I40" s="86" t="s">
        <v>12</v>
      </c>
      <c r="J40" s="40" t="s">
        <v>13</v>
      </c>
      <c r="K40" s="28" t="s">
        <v>133</v>
      </c>
      <c r="L40" s="86" t="s">
        <v>134</v>
      </c>
      <c r="M40" s="86" t="s">
        <v>135</v>
      </c>
      <c r="N40" s="86" t="s">
        <v>136</v>
      </c>
      <c r="O40" s="2" t="s">
        <v>137</v>
      </c>
      <c r="P40" s="86" t="s">
        <v>133</v>
      </c>
      <c r="Q40" s="86" t="s">
        <v>134</v>
      </c>
      <c r="R40" s="86" t="s">
        <v>135</v>
      </c>
      <c r="S40" s="86" t="s">
        <v>136</v>
      </c>
      <c r="T40" s="2" t="s">
        <v>137</v>
      </c>
      <c r="U40" s="86" t="s">
        <v>133</v>
      </c>
      <c r="V40" s="86" t="s">
        <v>134</v>
      </c>
      <c r="W40" s="86" t="s">
        <v>135</v>
      </c>
      <c r="X40" s="86" t="s">
        <v>136</v>
      </c>
      <c r="Y40" s="2" t="s">
        <v>137</v>
      </c>
      <c r="Z40" s="86" t="s">
        <v>133</v>
      </c>
      <c r="AA40" s="86" t="s">
        <v>134</v>
      </c>
      <c r="AB40" s="86" t="s">
        <v>135</v>
      </c>
      <c r="AC40" s="86" t="s">
        <v>136</v>
      </c>
      <c r="AD40" s="2" t="s">
        <v>137</v>
      </c>
      <c r="AE40" s="2" t="s">
        <v>138</v>
      </c>
      <c r="AF40" s="29" t="s">
        <v>138</v>
      </c>
    </row>
    <row r="41" spans="1:32">
      <c r="A41" s="35">
        <f>RANK(AF41,$AF$41:$AF$140,0)</f>
        <v>1</v>
      </c>
      <c r="B41" s="36">
        <f>RANK(AE41,$AE$41:$AE$140,0)</f>
        <v>1</v>
      </c>
      <c r="C41" s="27">
        <v>73</v>
      </c>
      <c r="D41" s="60"/>
      <c r="E41" s="60" t="s">
        <v>91</v>
      </c>
      <c r="F41" s="60" t="s">
        <v>92</v>
      </c>
      <c r="G41" s="60"/>
      <c r="H41" s="60"/>
      <c r="I41" s="60"/>
      <c r="J41" s="104" t="s">
        <v>93</v>
      </c>
      <c r="K41" s="103">
        <v>59</v>
      </c>
      <c r="L41" s="51">
        <v>44</v>
      </c>
      <c r="M41" s="51">
        <v>60</v>
      </c>
      <c r="N41" s="51"/>
      <c r="O41" s="60">
        <f>(((K41+L41)+M41)+N41)/3</f>
        <v>54.333333333333336</v>
      </c>
      <c r="P41" s="51">
        <v>54</v>
      </c>
      <c r="Q41" s="51">
        <v>38</v>
      </c>
      <c r="R41" s="51">
        <v>55</v>
      </c>
      <c r="S41" s="51"/>
      <c r="T41" s="60">
        <f>(((P41+Q41)+R41)+S41)/3</f>
        <v>49</v>
      </c>
      <c r="U41" s="51">
        <v>12</v>
      </c>
      <c r="V41" s="51">
        <v>15</v>
      </c>
      <c r="W41" s="51">
        <v>17</v>
      </c>
      <c r="X41" s="51"/>
      <c r="Y41" s="60">
        <f>(((U41+V41)+W41)+X41)/3</f>
        <v>14.666666666666666</v>
      </c>
      <c r="Z41" s="51">
        <v>75</v>
      </c>
      <c r="AA41" s="51">
        <v>77</v>
      </c>
      <c r="AB41" s="51">
        <v>89</v>
      </c>
      <c r="AC41" s="51"/>
      <c r="AD41" s="60">
        <f>(((Z41+AA41)+AB41)+AC41)/3</f>
        <v>80.333333333333329</v>
      </c>
      <c r="AE41" s="60">
        <f>MAX(O41,T41)</f>
        <v>54.333333333333336</v>
      </c>
      <c r="AF41" s="67">
        <f>MAX(Y41,AD41)</f>
        <v>80.333333333333329</v>
      </c>
    </row>
    <row r="42" spans="1:32">
      <c r="A42" s="12">
        <f>RANK(AF42,$AF$41:$AF$140,0)</f>
        <v>2</v>
      </c>
      <c r="B42" s="32">
        <f>RANK(AE42,$AE$41:$AE$140,0)</f>
        <v>2</v>
      </c>
      <c r="C42" s="79">
        <v>72</v>
      </c>
      <c r="D42" s="100"/>
      <c r="E42" s="100" t="s">
        <v>17</v>
      </c>
      <c r="F42" s="100" t="s">
        <v>90</v>
      </c>
      <c r="G42" s="100"/>
      <c r="H42" s="100"/>
      <c r="I42" s="100"/>
      <c r="J42" s="61" t="s">
        <v>32</v>
      </c>
      <c r="K42" s="91">
        <v>53</v>
      </c>
      <c r="L42" s="10">
        <v>42</v>
      </c>
      <c r="M42" s="10">
        <v>54</v>
      </c>
      <c r="N42" s="10"/>
      <c r="O42" s="100">
        <f>(((K42+L42)+M42)+N42)/3</f>
        <v>49.666666666666664</v>
      </c>
      <c r="P42" s="10">
        <v>50</v>
      </c>
      <c r="Q42" s="10">
        <v>40</v>
      </c>
      <c r="R42" s="10">
        <v>50</v>
      </c>
      <c r="S42" s="10"/>
      <c r="T42" s="100">
        <f>(((P42+Q42)+R42)+S42)/3</f>
        <v>46.666666666666664</v>
      </c>
      <c r="U42" s="10">
        <v>72</v>
      </c>
      <c r="V42" s="10">
        <v>70</v>
      </c>
      <c r="W42" s="10">
        <v>80</v>
      </c>
      <c r="X42" s="10"/>
      <c r="Y42" s="100">
        <f>(((U42+V42)+W42)+X42)/3</f>
        <v>74</v>
      </c>
      <c r="Z42" s="10">
        <v>74</v>
      </c>
      <c r="AA42" s="10">
        <v>75</v>
      </c>
      <c r="AB42" s="10">
        <v>85</v>
      </c>
      <c r="AC42" s="10"/>
      <c r="AD42" s="100">
        <f>(((Z42+AA42)+AB42)+AC42)/3</f>
        <v>78</v>
      </c>
      <c r="AE42" s="100">
        <f>MAX(O42,T42)</f>
        <v>49.666666666666664</v>
      </c>
      <c r="AF42" s="14">
        <f>MAX(Y42,AD42)</f>
        <v>78</v>
      </c>
    </row>
    <row r="43" spans="1:32">
      <c r="A43" s="12">
        <f>RANK(AF43,$AF$41:$AF$140,0)</f>
        <v>3</v>
      </c>
      <c r="B43" s="32">
        <f>RANK(AE43,$AE$41:$AE$140,0)</f>
        <v>3</v>
      </c>
      <c r="C43" s="79">
        <v>66</v>
      </c>
      <c r="D43" s="100"/>
      <c r="E43" s="100" t="s">
        <v>77</v>
      </c>
      <c r="F43" s="100" t="s">
        <v>78</v>
      </c>
      <c r="G43" s="100"/>
      <c r="H43" s="100"/>
      <c r="I43" s="100"/>
      <c r="J43" s="61" t="s">
        <v>79</v>
      </c>
      <c r="K43" s="91">
        <v>40</v>
      </c>
      <c r="L43" s="10">
        <v>42</v>
      </c>
      <c r="M43" s="10">
        <v>63</v>
      </c>
      <c r="N43" s="10"/>
      <c r="O43" s="100">
        <f>(((K43+L43)+M43)+N43)/3</f>
        <v>48.333333333333336</v>
      </c>
      <c r="P43" s="10">
        <v>39</v>
      </c>
      <c r="Q43" s="10">
        <v>39</v>
      </c>
      <c r="R43" s="10">
        <v>38</v>
      </c>
      <c r="S43" s="10"/>
      <c r="T43" s="100">
        <f>(((P43+Q43)+R43)+S43)/3</f>
        <v>38.666666666666664</v>
      </c>
      <c r="U43" s="10">
        <v>12</v>
      </c>
      <c r="V43" s="10">
        <v>13</v>
      </c>
      <c r="W43" s="10">
        <v>10</v>
      </c>
      <c r="X43" s="10"/>
      <c r="Y43" s="100">
        <f>(((U43+V43)+W43)+X43)/3</f>
        <v>11.666666666666666</v>
      </c>
      <c r="Z43" s="10">
        <v>60</v>
      </c>
      <c r="AA43" s="10">
        <v>59</v>
      </c>
      <c r="AB43" s="10">
        <v>67</v>
      </c>
      <c r="AC43" s="10"/>
      <c r="AD43" s="100">
        <f>(((Z43+AA43)+AB43)+AC43)/3</f>
        <v>62</v>
      </c>
      <c r="AE43" s="100">
        <f>MAX(O43,T43)</f>
        <v>48.333333333333336</v>
      </c>
      <c r="AF43" s="14">
        <f>MAX(Y43,AD43)</f>
        <v>62</v>
      </c>
    </row>
    <row r="44" spans="1:32">
      <c r="A44" s="12">
        <f>RANK(AF44,$AF$41:$AF$140,0)</f>
        <v>4</v>
      </c>
      <c r="B44" s="32">
        <f>RANK(AE44,$AE$41:$AE$140,0)</f>
        <v>5</v>
      </c>
      <c r="C44" s="79">
        <v>75</v>
      </c>
      <c r="D44" s="100"/>
      <c r="E44" s="100" t="s">
        <v>96</v>
      </c>
      <c r="F44" s="100" t="s">
        <v>97</v>
      </c>
      <c r="G44" s="100"/>
      <c r="H44" s="100"/>
      <c r="I44" s="100"/>
      <c r="J44" s="61" t="s">
        <v>93</v>
      </c>
      <c r="K44" s="91">
        <v>8</v>
      </c>
      <c r="L44" s="10">
        <v>12</v>
      </c>
      <c r="M44" s="10">
        <v>17</v>
      </c>
      <c r="N44" s="10"/>
      <c r="O44" s="100">
        <f>(((K44+L44)+M44)+N44)/3</f>
        <v>12.333333333333334</v>
      </c>
      <c r="P44" s="10">
        <v>45</v>
      </c>
      <c r="Q44" s="10">
        <v>38</v>
      </c>
      <c r="R44" s="10">
        <v>48</v>
      </c>
      <c r="S44" s="10"/>
      <c r="T44" s="100">
        <f>(((P44+Q44)+R44)+S44)/3</f>
        <v>43.666666666666664</v>
      </c>
      <c r="U44" s="10">
        <v>55</v>
      </c>
      <c r="V44" s="10">
        <v>60</v>
      </c>
      <c r="W44" s="10">
        <v>65</v>
      </c>
      <c r="X44" s="10"/>
      <c r="Y44" s="100">
        <f>(((U44+V44)+W44)+X44)/3</f>
        <v>60</v>
      </c>
      <c r="Z44" s="10">
        <v>61</v>
      </c>
      <c r="AA44" s="10">
        <v>52</v>
      </c>
      <c r="AB44" s="10">
        <v>68</v>
      </c>
      <c r="AC44" s="10"/>
      <c r="AD44" s="100">
        <f>(((Z44+AA44)+AB44)+AC44)/3</f>
        <v>60.333333333333336</v>
      </c>
      <c r="AE44" s="100">
        <f>MAX(O44,T44)</f>
        <v>43.666666666666664</v>
      </c>
      <c r="AF44" s="14">
        <f>MAX(Y44,AD44)</f>
        <v>60.333333333333336</v>
      </c>
    </row>
    <row r="45" spans="1:32">
      <c r="A45" s="12">
        <f>RANK(AF45,$AF$41:$AF$140,0)</f>
        <v>5</v>
      </c>
      <c r="B45" s="32">
        <f>RANK(AE45,$AE$41:$AE$140,0)</f>
        <v>3</v>
      </c>
      <c r="C45" s="79">
        <v>68</v>
      </c>
      <c r="D45" s="100"/>
      <c r="E45" s="100" t="s">
        <v>82</v>
      </c>
      <c r="F45" s="100" t="s">
        <v>83</v>
      </c>
      <c r="G45" s="100"/>
      <c r="H45" s="100"/>
      <c r="I45" s="100"/>
      <c r="J45" s="61" t="s">
        <v>79</v>
      </c>
      <c r="K45" s="91">
        <v>47</v>
      </c>
      <c r="L45" s="10">
        <v>40</v>
      </c>
      <c r="M45" s="10">
        <v>58</v>
      </c>
      <c r="N45" s="10"/>
      <c r="O45" s="100">
        <f>(((K45+L45)+M45)+N45)/3</f>
        <v>48.333333333333336</v>
      </c>
      <c r="P45" s="10">
        <v>42</v>
      </c>
      <c r="Q45" s="10">
        <v>36</v>
      </c>
      <c r="R45" s="10">
        <v>41</v>
      </c>
      <c r="S45" s="10"/>
      <c r="T45" s="100">
        <f>(((P45+Q45)+R45)+S45)/3</f>
        <v>39.666666666666664</v>
      </c>
      <c r="U45" s="10">
        <v>59</v>
      </c>
      <c r="V45" s="10">
        <v>57</v>
      </c>
      <c r="W45" s="10">
        <v>58</v>
      </c>
      <c r="X45" s="10"/>
      <c r="Y45" s="100">
        <f>(((U45+V45)+W45)+X45)/3</f>
        <v>58</v>
      </c>
      <c r="Z45" s="10">
        <v>9</v>
      </c>
      <c r="AA45" s="10">
        <v>13</v>
      </c>
      <c r="AB45" s="10">
        <v>12</v>
      </c>
      <c r="AC45" s="10"/>
      <c r="AD45" s="100">
        <f>(((Z45+AA45)+AB45)+AC45)/3</f>
        <v>11.333333333333334</v>
      </c>
      <c r="AE45" s="100">
        <f>MAX(O45,T45)</f>
        <v>48.333333333333336</v>
      </c>
      <c r="AF45" s="14">
        <f>MAX(Y45,AD45)</f>
        <v>58</v>
      </c>
    </row>
    <row r="46" spans="1:32">
      <c r="A46" s="12">
        <f>RANK(AF46,$AF$41:$AF$140,0)</f>
        <v>6</v>
      </c>
      <c r="B46" s="32">
        <f>RANK(AE46,$AE$41:$AE$140,0)</f>
        <v>7</v>
      </c>
      <c r="C46" s="79">
        <v>83</v>
      </c>
      <c r="D46" s="100"/>
      <c r="E46" s="100" t="s">
        <v>110</v>
      </c>
      <c r="F46" s="100" t="s">
        <v>111</v>
      </c>
      <c r="G46" s="100"/>
      <c r="H46" s="100"/>
      <c r="I46" s="100"/>
      <c r="J46" s="61" t="s">
        <v>43</v>
      </c>
      <c r="K46" s="91">
        <v>39</v>
      </c>
      <c r="L46" s="10">
        <v>35</v>
      </c>
      <c r="M46" s="10">
        <v>41</v>
      </c>
      <c r="N46" s="10"/>
      <c r="O46" s="100">
        <f>(((K46+L46)+M46)+N46)/3</f>
        <v>38.333333333333336</v>
      </c>
      <c r="P46" s="10">
        <v>40</v>
      </c>
      <c r="Q46" s="10">
        <v>39</v>
      </c>
      <c r="R46" s="10">
        <v>43</v>
      </c>
      <c r="S46" s="10"/>
      <c r="T46" s="100">
        <f>(((P46+Q46)+R46)+S46)/3</f>
        <v>40.666666666666664</v>
      </c>
      <c r="U46" s="10">
        <v>56</v>
      </c>
      <c r="V46" s="10">
        <v>55</v>
      </c>
      <c r="W46" s="10">
        <v>57</v>
      </c>
      <c r="X46" s="10"/>
      <c r="Y46" s="100">
        <f>(((U46+V46)+W46)+X46)/3</f>
        <v>56</v>
      </c>
      <c r="Z46" s="10">
        <v>49</v>
      </c>
      <c r="AA46" s="10">
        <v>47</v>
      </c>
      <c r="AB46" s="10">
        <v>40</v>
      </c>
      <c r="AC46" s="10"/>
      <c r="AD46" s="100">
        <f>(((Z46+AA46)+AB46)+AC46)/3</f>
        <v>45.333333333333336</v>
      </c>
      <c r="AE46" s="100">
        <f>MAX(O46,T46)</f>
        <v>40.666666666666664</v>
      </c>
      <c r="AF46" s="14">
        <f>MAX(Y46,AD46)</f>
        <v>56</v>
      </c>
    </row>
    <row r="47" spans="1:32">
      <c r="A47" s="12">
        <f>RANK(AF47,$AF$41:$AF$140,0)</f>
        <v>7</v>
      </c>
      <c r="B47" s="32">
        <f>RANK(AE47,$AE$41:$AE$140,0)</f>
        <v>8</v>
      </c>
      <c r="C47" s="79">
        <v>63</v>
      </c>
      <c r="D47" s="100"/>
      <c r="E47" s="100" t="s">
        <v>71</v>
      </c>
      <c r="F47" s="100" t="s">
        <v>72</v>
      </c>
      <c r="G47" s="100"/>
      <c r="H47" s="100"/>
      <c r="I47" s="100"/>
      <c r="J47" s="61" t="s">
        <v>70</v>
      </c>
      <c r="K47" s="91">
        <v>40</v>
      </c>
      <c r="L47" s="10">
        <v>32</v>
      </c>
      <c r="M47" s="10">
        <v>42</v>
      </c>
      <c r="N47" s="10"/>
      <c r="O47" s="100">
        <f>(((K47+L47)+M47)+N47)/3</f>
        <v>38</v>
      </c>
      <c r="P47" s="10">
        <v>33</v>
      </c>
      <c r="Q47" s="10">
        <v>28</v>
      </c>
      <c r="R47" s="10">
        <v>18</v>
      </c>
      <c r="S47" s="10"/>
      <c r="T47" s="100">
        <f>(((P47+Q47)+R47)+S47)/3</f>
        <v>26.333333333333332</v>
      </c>
      <c r="U47" s="10">
        <v>55</v>
      </c>
      <c r="V47" s="10">
        <v>50</v>
      </c>
      <c r="W47" s="10">
        <v>53</v>
      </c>
      <c r="X47" s="10"/>
      <c r="Y47" s="100">
        <f>(((U47+V47)+W47)+X47)/3</f>
        <v>52.666666666666664</v>
      </c>
      <c r="Z47" s="10">
        <v>42</v>
      </c>
      <c r="AA47" s="10">
        <v>45</v>
      </c>
      <c r="AB47" s="10">
        <v>40</v>
      </c>
      <c r="AC47" s="10"/>
      <c r="AD47" s="100">
        <f>(((Z47+AA47)+AB47)+AC47)/3</f>
        <v>42.333333333333336</v>
      </c>
      <c r="AE47" s="100">
        <f>MAX(O47,T47)</f>
        <v>38</v>
      </c>
      <c r="AF47" s="14">
        <f>MAX(Y47,AD47)</f>
        <v>52.666666666666664</v>
      </c>
    </row>
    <row r="48" spans="1:32">
      <c r="A48" s="12">
        <f>RANK(AF48,$AF$41:$AF$140,0)</f>
        <v>8</v>
      </c>
      <c r="B48" s="32">
        <f>RANK(AE48,$AE$41:$AE$140,0)</f>
        <v>6</v>
      </c>
      <c r="C48" s="79">
        <v>82</v>
      </c>
      <c r="D48" s="100"/>
      <c r="E48" s="100" t="s">
        <v>108</v>
      </c>
      <c r="F48" s="100" t="s">
        <v>109</v>
      </c>
      <c r="G48" s="100"/>
      <c r="H48" s="100"/>
      <c r="I48" s="100"/>
      <c r="J48" s="61" t="s">
        <v>43</v>
      </c>
      <c r="K48" s="91">
        <v>43</v>
      </c>
      <c r="L48" s="10">
        <v>34</v>
      </c>
      <c r="M48" s="10">
        <v>47</v>
      </c>
      <c r="N48" s="10"/>
      <c r="O48" s="100">
        <f>(((K48+L48)+M48)+N48)/3</f>
        <v>41.333333333333336</v>
      </c>
      <c r="P48" s="10">
        <v>41</v>
      </c>
      <c r="Q48" s="10">
        <v>32</v>
      </c>
      <c r="R48" s="10">
        <v>41</v>
      </c>
      <c r="S48" s="10"/>
      <c r="T48" s="100">
        <f>(((P48+Q48)+R48)+S48)/3</f>
        <v>38</v>
      </c>
      <c r="U48" s="10">
        <v>50</v>
      </c>
      <c r="V48" s="10">
        <v>46</v>
      </c>
      <c r="W48" s="10">
        <v>55</v>
      </c>
      <c r="X48" s="10"/>
      <c r="Y48" s="100">
        <f>(((U48+V48)+W48)+X48)/3</f>
        <v>50.333333333333336</v>
      </c>
      <c r="Z48" s="10">
        <v>35</v>
      </c>
      <c r="AA48" s="10">
        <v>33</v>
      </c>
      <c r="AB48" s="10">
        <v>36</v>
      </c>
      <c r="AC48" s="10"/>
      <c r="AD48" s="100">
        <f>(((Z48+AA48)+AB48)+AC48)/3</f>
        <v>34.666666666666664</v>
      </c>
      <c r="AE48" s="100">
        <f>MAX(O48,T48)</f>
        <v>41.333333333333336</v>
      </c>
      <c r="AF48" s="14">
        <f>MAX(Y48,AD48)</f>
        <v>50.333333333333336</v>
      </c>
    </row>
    <row r="49" spans="1:32">
      <c r="A49" s="12">
        <f>RANK(AF49,$AF$41:$AF$140,0)</f>
        <v>9</v>
      </c>
      <c r="B49" s="32">
        <f>RANK(AE49,$AE$41:$AE$140,0)</f>
        <v>9</v>
      </c>
      <c r="C49" s="79">
        <v>77</v>
      </c>
      <c r="D49" s="100"/>
      <c r="E49" s="100" t="s">
        <v>100</v>
      </c>
      <c r="F49" s="100" t="s">
        <v>101</v>
      </c>
      <c r="G49" s="100"/>
      <c r="H49" s="100"/>
      <c r="I49" s="100"/>
      <c r="J49" s="61" t="s">
        <v>35</v>
      </c>
      <c r="K49" s="91">
        <v>35</v>
      </c>
      <c r="L49" s="10">
        <v>29</v>
      </c>
      <c r="M49" s="10">
        <v>41</v>
      </c>
      <c r="N49" s="10"/>
      <c r="O49" s="100">
        <f>(((K49+L49)+M49)+N49)/3</f>
        <v>35</v>
      </c>
      <c r="P49" s="10">
        <v>40</v>
      </c>
      <c r="Q49" s="10">
        <v>30</v>
      </c>
      <c r="R49" s="10">
        <v>41</v>
      </c>
      <c r="S49" s="10"/>
      <c r="T49" s="100">
        <f>(((P49+Q49)+R49)+S49)/3</f>
        <v>37</v>
      </c>
      <c r="U49" s="10">
        <v>9</v>
      </c>
      <c r="V49" s="10">
        <v>13</v>
      </c>
      <c r="W49" s="10">
        <v>12</v>
      </c>
      <c r="X49" s="10"/>
      <c r="Y49" s="100">
        <f>(((U49+V49)+W49)+X49)/3</f>
        <v>11.333333333333334</v>
      </c>
      <c r="Z49" s="10">
        <v>50</v>
      </c>
      <c r="AA49" s="10">
        <v>48</v>
      </c>
      <c r="AB49" s="10">
        <v>45</v>
      </c>
      <c r="AC49" s="10"/>
      <c r="AD49" s="100">
        <f>(((Z49+AA49)+AB49)+AC49)/3</f>
        <v>47.666666666666664</v>
      </c>
      <c r="AE49" s="100">
        <f>MAX(O49,T49)</f>
        <v>37</v>
      </c>
      <c r="AF49" s="14">
        <f>MAX(Y49,AD49)</f>
        <v>47.666666666666664</v>
      </c>
    </row>
    <row r="50" spans="1:32">
      <c r="A50" s="12">
        <f>RANK(AF50,$AF$41:$AF$140,0)</f>
        <v>10</v>
      </c>
      <c r="B50" s="32">
        <f>RANK(AE50,$AE$41:$AE$140,0)</f>
        <v>10</v>
      </c>
      <c r="C50" s="79">
        <v>80</v>
      </c>
      <c r="D50" s="100"/>
      <c r="E50" s="100" t="s">
        <v>104</v>
      </c>
      <c r="F50" s="100" t="s">
        <v>105</v>
      </c>
      <c r="G50" s="100"/>
      <c r="H50" s="100"/>
      <c r="I50" s="100"/>
      <c r="J50" s="61" t="s">
        <v>40</v>
      </c>
      <c r="K50" s="91">
        <v>15</v>
      </c>
      <c r="L50" s="10">
        <v>13</v>
      </c>
      <c r="M50" s="10">
        <v>15</v>
      </c>
      <c r="N50" s="10"/>
      <c r="O50" s="100">
        <f>(((K50+L50)+M50)+N50)/3</f>
        <v>14.333333333333334</v>
      </c>
      <c r="P50" s="10">
        <v>39</v>
      </c>
      <c r="Q50" s="10">
        <v>30</v>
      </c>
      <c r="R50" s="10">
        <v>39</v>
      </c>
      <c r="S50" s="10"/>
      <c r="T50" s="100">
        <f>(((P50+Q50)+R50)+S50)/3</f>
        <v>36</v>
      </c>
      <c r="U50" s="10">
        <v>28</v>
      </c>
      <c r="V50" s="10">
        <v>31</v>
      </c>
      <c r="W50" s="10">
        <v>40</v>
      </c>
      <c r="X50" s="10"/>
      <c r="Y50" s="100">
        <f>(((U50+V50)+W50)+X50)/3</f>
        <v>33</v>
      </c>
      <c r="Z50" s="10">
        <v>10</v>
      </c>
      <c r="AA50" s="10">
        <v>13</v>
      </c>
      <c r="AB50" s="10">
        <v>15</v>
      </c>
      <c r="AC50" s="10"/>
      <c r="AD50" s="100">
        <f>(((Z50+AA50)+AB50)+AC50)/3</f>
        <v>12.666666666666666</v>
      </c>
      <c r="AE50" s="100">
        <f>MAX(O50,T50)</f>
        <v>36</v>
      </c>
      <c r="AF50" s="14">
        <f>MAX(Y50,AD50)</f>
        <v>33</v>
      </c>
    </row>
    <row r="51" spans="1:32">
      <c r="A51" s="12">
        <f t="shared" ref="A41:A72" si="8">RANK(AF51,$AF$41:$AF$140,0)</f>
        <v>11</v>
      </c>
      <c r="B51" s="32">
        <f t="shared" ref="B41:B72" si="9">RANK(AE51,$AE$41:$AE$140,0)</f>
        <v>11</v>
      </c>
      <c r="C51" s="79">
        <v>79</v>
      </c>
      <c r="D51" s="100"/>
      <c r="E51" s="100" t="s">
        <v>103</v>
      </c>
      <c r="F51" s="100" t="s">
        <v>57</v>
      </c>
      <c r="G51" s="100"/>
      <c r="H51" s="100"/>
      <c r="I51" s="100"/>
      <c r="J51" s="61" t="s">
        <v>40</v>
      </c>
      <c r="K51" s="91">
        <v>39</v>
      </c>
      <c r="L51" s="10">
        <v>29</v>
      </c>
      <c r="M51" s="10">
        <v>39</v>
      </c>
      <c r="N51" s="10"/>
      <c r="O51" s="100">
        <f t="shared" ref="O41:O72" si="10">(((K51+L51)+M51)+N51)/3</f>
        <v>35.666666666666664</v>
      </c>
      <c r="P51" s="10"/>
      <c r="Q51" s="10"/>
      <c r="R51" s="10"/>
      <c r="S51" s="10"/>
      <c r="T51" s="100">
        <f t="shared" ref="T41:T72" si="11">(((P51+Q51)+R51)+S51)/3</f>
        <v>0</v>
      </c>
      <c r="U51" s="10"/>
      <c r="V51" s="10"/>
      <c r="W51" s="10"/>
      <c r="X51" s="10"/>
      <c r="Y51" s="100">
        <f t="shared" ref="Y41:Y72" si="12">(((U51+V51)+W51)+X51)/3</f>
        <v>0</v>
      </c>
      <c r="Z51" s="10"/>
      <c r="AA51" s="10"/>
      <c r="AB51" s="10"/>
      <c r="AC51" s="10"/>
      <c r="AD51" s="100">
        <f t="shared" ref="AD41:AD72" si="13">(((Z51+AA51)+AB51)+AC51)/3</f>
        <v>0</v>
      </c>
      <c r="AE51" s="100">
        <f t="shared" ref="AE41:AE72" si="14">MAX(O51,T51)</f>
        <v>35.666666666666664</v>
      </c>
      <c r="AF51" s="14">
        <f t="shared" ref="AF41:AF72" si="15">MAX(Y51,AD51)</f>
        <v>0</v>
      </c>
    </row>
    <row r="52" spans="1:32" ht="13.5" customHeight="1">
      <c r="A52" s="12">
        <f t="shared" si="8"/>
        <v>11</v>
      </c>
      <c r="B52" s="32">
        <f t="shared" si="9"/>
        <v>12</v>
      </c>
      <c r="C52" s="79">
        <v>67</v>
      </c>
      <c r="D52" s="17"/>
      <c r="E52" s="17" t="s">
        <v>80</v>
      </c>
      <c r="F52" s="17" t="s">
        <v>81</v>
      </c>
      <c r="G52" s="17"/>
      <c r="H52" s="17"/>
      <c r="I52" s="17"/>
      <c r="J52" s="56" t="s">
        <v>79</v>
      </c>
      <c r="K52" s="85">
        <v>36</v>
      </c>
      <c r="L52" s="26">
        <v>31</v>
      </c>
      <c r="M52" s="26">
        <v>39</v>
      </c>
      <c r="N52" s="26"/>
      <c r="O52" s="100">
        <f t="shared" si="10"/>
        <v>35.333333333333336</v>
      </c>
      <c r="P52" s="26">
        <v>32</v>
      </c>
      <c r="Q52" s="26">
        <v>29</v>
      </c>
      <c r="R52" s="26">
        <v>31</v>
      </c>
      <c r="S52" s="26"/>
      <c r="T52" s="100">
        <f t="shared" si="11"/>
        <v>30.666666666666668</v>
      </c>
      <c r="U52" s="26"/>
      <c r="V52" s="26"/>
      <c r="W52" s="26"/>
      <c r="X52" s="26"/>
      <c r="Y52" s="100">
        <f t="shared" si="12"/>
        <v>0</v>
      </c>
      <c r="Z52" s="26"/>
      <c r="AA52" s="26"/>
      <c r="AB52" s="26"/>
      <c r="AC52" s="26"/>
      <c r="AD52" s="100">
        <f t="shared" si="13"/>
        <v>0</v>
      </c>
      <c r="AE52" s="100">
        <f t="shared" si="14"/>
        <v>35.333333333333336</v>
      </c>
      <c r="AF52" s="83">
        <f t="shared" si="15"/>
        <v>0</v>
      </c>
    </row>
    <row r="53" spans="1:32">
      <c r="A53" s="12">
        <f t="shared" si="8"/>
        <v>11</v>
      </c>
      <c r="B53" s="32">
        <f t="shared" si="9"/>
        <v>13</v>
      </c>
      <c r="C53" s="79">
        <v>76</v>
      </c>
      <c r="D53" s="60"/>
      <c r="E53" s="60" t="s">
        <v>98</v>
      </c>
      <c r="F53" s="60" t="s">
        <v>99</v>
      </c>
      <c r="G53" s="60"/>
      <c r="H53" s="60"/>
      <c r="I53" s="60"/>
      <c r="J53" s="104" t="s">
        <v>35</v>
      </c>
      <c r="K53" s="103">
        <v>32</v>
      </c>
      <c r="L53" s="51">
        <v>33</v>
      </c>
      <c r="M53" s="51">
        <v>38</v>
      </c>
      <c r="N53" s="51"/>
      <c r="O53" s="100">
        <f t="shared" si="10"/>
        <v>34.333333333333336</v>
      </c>
      <c r="P53" s="51">
        <v>29</v>
      </c>
      <c r="Q53" s="51">
        <v>29</v>
      </c>
      <c r="R53" s="51">
        <v>23</v>
      </c>
      <c r="S53" s="51"/>
      <c r="T53" s="100">
        <f t="shared" si="11"/>
        <v>27</v>
      </c>
      <c r="U53" s="51"/>
      <c r="V53" s="51"/>
      <c r="W53" s="51"/>
      <c r="X53" s="51"/>
      <c r="Y53" s="100">
        <f t="shared" si="12"/>
        <v>0</v>
      </c>
      <c r="Z53" s="51"/>
      <c r="AA53" s="51"/>
      <c r="AB53" s="51"/>
      <c r="AC53" s="51"/>
      <c r="AD53" s="100">
        <f t="shared" si="13"/>
        <v>0</v>
      </c>
      <c r="AE53" s="100">
        <f t="shared" si="14"/>
        <v>34.333333333333336</v>
      </c>
      <c r="AF53" s="67">
        <f t="shared" si="15"/>
        <v>0</v>
      </c>
    </row>
    <row r="54" spans="1:32">
      <c r="A54" s="12">
        <f t="shared" si="8"/>
        <v>11</v>
      </c>
      <c r="B54" s="32">
        <f t="shared" si="9"/>
        <v>14</v>
      </c>
      <c r="C54" s="79">
        <v>70</v>
      </c>
      <c r="D54" s="100"/>
      <c r="E54" s="100" t="s">
        <v>86</v>
      </c>
      <c r="F54" s="100" t="s">
        <v>87</v>
      </c>
      <c r="G54" s="100"/>
      <c r="H54" s="100"/>
      <c r="I54" s="100"/>
      <c r="J54" s="61" t="s">
        <v>79</v>
      </c>
      <c r="K54" s="91">
        <v>37</v>
      </c>
      <c r="L54" s="10">
        <v>30</v>
      </c>
      <c r="M54" s="10">
        <v>35</v>
      </c>
      <c r="N54" s="10"/>
      <c r="O54" s="100">
        <f t="shared" si="10"/>
        <v>34</v>
      </c>
      <c r="P54" s="10">
        <v>9</v>
      </c>
      <c r="Q54" s="10">
        <v>13</v>
      </c>
      <c r="R54" s="10">
        <v>9</v>
      </c>
      <c r="S54" s="10"/>
      <c r="T54" s="100">
        <f t="shared" si="11"/>
        <v>10.333333333333334</v>
      </c>
      <c r="U54" s="10"/>
      <c r="V54" s="10"/>
      <c r="W54" s="10"/>
      <c r="X54" s="10"/>
      <c r="Y54" s="100">
        <f t="shared" si="12"/>
        <v>0</v>
      </c>
      <c r="Z54" s="10"/>
      <c r="AA54" s="10"/>
      <c r="AB54" s="10"/>
      <c r="AC54" s="10"/>
      <c r="AD54" s="100">
        <f t="shared" si="13"/>
        <v>0</v>
      </c>
      <c r="AE54" s="100">
        <f t="shared" si="14"/>
        <v>34</v>
      </c>
      <c r="AF54" s="14">
        <f t="shared" si="15"/>
        <v>0</v>
      </c>
    </row>
    <row r="55" spans="1:32">
      <c r="A55" s="12">
        <f t="shared" si="8"/>
        <v>11</v>
      </c>
      <c r="B55" s="32">
        <f t="shared" si="9"/>
        <v>15</v>
      </c>
      <c r="C55" s="79">
        <v>57</v>
      </c>
      <c r="D55" s="100"/>
      <c r="E55" s="100" t="s">
        <v>60</v>
      </c>
      <c r="F55" s="100" t="s">
        <v>61</v>
      </c>
      <c r="G55" s="100"/>
      <c r="H55" s="100"/>
      <c r="I55" s="100"/>
      <c r="J55" s="61" t="s">
        <v>21</v>
      </c>
      <c r="K55" s="91">
        <v>37</v>
      </c>
      <c r="L55" s="10">
        <v>29</v>
      </c>
      <c r="M55" s="10">
        <v>33</v>
      </c>
      <c r="N55" s="10"/>
      <c r="O55" s="100">
        <f t="shared" si="10"/>
        <v>33</v>
      </c>
      <c r="P55" s="10">
        <v>33</v>
      </c>
      <c r="Q55" s="10">
        <v>31</v>
      </c>
      <c r="R55" s="10">
        <v>36</v>
      </c>
      <c r="S55" s="10"/>
      <c r="T55" s="100">
        <f t="shared" si="11"/>
        <v>33.333333333333336</v>
      </c>
      <c r="U55" s="10"/>
      <c r="V55" s="10"/>
      <c r="W55" s="10"/>
      <c r="X55" s="10"/>
      <c r="Y55" s="100">
        <f t="shared" si="12"/>
        <v>0</v>
      </c>
      <c r="Z55" s="10"/>
      <c r="AA55" s="10"/>
      <c r="AB55" s="10"/>
      <c r="AC55" s="10"/>
      <c r="AD55" s="100">
        <f t="shared" si="13"/>
        <v>0</v>
      </c>
      <c r="AE55" s="100">
        <f t="shared" si="14"/>
        <v>33.333333333333336</v>
      </c>
      <c r="AF55" s="14">
        <f t="shared" si="15"/>
        <v>0</v>
      </c>
    </row>
    <row r="56" spans="1:32">
      <c r="A56" s="12">
        <f t="shared" si="8"/>
        <v>11</v>
      </c>
      <c r="B56" s="32">
        <f t="shared" si="9"/>
        <v>15</v>
      </c>
      <c r="C56" s="79">
        <v>84</v>
      </c>
      <c r="D56" s="100"/>
      <c r="E56" s="100" t="s">
        <v>80</v>
      </c>
      <c r="F56" s="100" t="s">
        <v>112</v>
      </c>
      <c r="G56" s="100"/>
      <c r="H56" s="100"/>
      <c r="I56" s="100"/>
      <c r="J56" s="61" t="s">
        <v>47</v>
      </c>
      <c r="K56" s="91">
        <v>30</v>
      </c>
      <c r="L56" s="10">
        <v>32</v>
      </c>
      <c r="M56" s="10">
        <v>22</v>
      </c>
      <c r="N56" s="10"/>
      <c r="O56" s="100">
        <f t="shared" si="10"/>
        <v>28</v>
      </c>
      <c r="P56" s="10">
        <v>35</v>
      </c>
      <c r="Q56" s="10">
        <v>31</v>
      </c>
      <c r="R56" s="10">
        <v>34</v>
      </c>
      <c r="S56" s="10"/>
      <c r="T56" s="100">
        <f t="shared" si="11"/>
        <v>33.333333333333336</v>
      </c>
      <c r="U56" s="10"/>
      <c r="V56" s="10"/>
      <c r="W56" s="10"/>
      <c r="X56" s="10"/>
      <c r="Y56" s="100">
        <f t="shared" si="12"/>
        <v>0</v>
      </c>
      <c r="Z56" s="10"/>
      <c r="AA56" s="10"/>
      <c r="AB56" s="10"/>
      <c r="AC56" s="10"/>
      <c r="AD56" s="100">
        <f t="shared" si="13"/>
        <v>0</v>
      </c>
      <c r="AE56" s="100">
        <f t="shared" si="14"/>
        <v>33.333333333333336</v>
      </c>
      <c r="AF56" s="14">
        <f t="shared" si="15"/>
        <v>0</v>
      </c>
    </row>
    <row r="57" spans="1:32" ht="12" customHeight="1">
      <c r="A57" s="12">
        <f t="shared" si="8"/>
        <v>11</v>
      </c>
      <c r="B57" s="32">
        <f t="shared" si="9"/>
        <v>17</v>
      </c>
      <c r="C57" s="79">
        <v>60</v>
      </c>
      <c r="D57" s="100"/>
      <c r="E57" s="100" t="s">
        <v>58</v>
      </c>
      <c r="F57" s="100" t="s">
        <v>59</v>
      </c>
      <c r="G57" s="100"/>
      <c r="H57" s="100"/>
      <c r="I57" s="100"/>
      <c r="J57" s="61" t="s">
        <v>140</v>
      </c>
      <c r="K57" s="91">
        <v>32</v>
      </c>
      <c r="L57" s="10">
        <v>25</v>
      </c>
      <c r="M57" s="10">
        <v>29</v>
      </c>
      <c r="N57" s="10"/>
      <c r="O57" s="100">
        <f t="shared" si="10"/>
        <v>28.666666666666668</v>
      </c>
      <c r="P57" s="10">
        <v>33</v>
      </c>
      <c r="Q57" s="10">
        <v>28</v>
      </c>
      <c r="R57" s="10">
        <v>33</v>
      </c>
      <c r="S57" s="10"/>
      <c r="T57" s="100">
        <f t="shared" si="11"/>
        <v>31.333333333333332</v>
      </c>
      <c r="U57" s="10"/>
      <c r="V57" s="10"/>
      <c r="W57" s="10"/>
      <c r="X57" s="10"/>
      <c r="Y57" s="100">
        <f t="shared" si="12"/>
        <v>0</v>
      </c>
      <c r="Z57" s="10"/>
      <c r="AA57" s="10"/>
      <c r="AB57" s="10"/>
      <c r="AC57" s="10"/>
      <c r="AD57" s="100">
        <f t="shared" si="13"/>
        <v>0</v>
      </c>
      <c r="AE57" s="100">
        <f t="shared" si="14"/>
        <v>31.333333333333332</v>
      </c>
      <c r="AF57" s="14">
        <f t="shared" si="15"/>
        <v>0</v>
      </c>
    </row>
    <row r="58" spans="1:32">
      <c r="A58" s="12">
        <f t="shared" si="8"/>
        <v>11</v>
      </c>
      <c r="B58" s="32">
        <f t="shared" si="9"/>
        <v>17</v>
      </c>
      <c r="C58" s="79">
        <v>65</v>
      </c>
      <c r="D58" s="100"/>
      <c r="E58" s="100" t="s">
        <v>75</v>
      </c>
      <c r="F58" s="100" t="s">
        <v>76</v>
      </c>
      <c r="G58" s="100"/>
      <c r="H58" s="100"/>
      <c r="I58" s="100"/>
      <c r="J58" s="61" t="s">
        <v>70</v>
      </c>
      <c r="K58" s="18">
        <v>31</v>
      </c>
      <c r="L58" s="22">
        <v>25</v>
      </c>
      <c r="M58" s="22">
        <v>38</v>
      </c>
      <c r="N58" s="22"/>
      <c r="O58" s="100">
        <f t="shared" si="10"/>
        <v>31.333333333333332</v>
      </c>
      <c r="P58" s="10">
        <v>8</v>
      </c>
      <c r="Q58" s="10">
        <v>7</v>
      </c>
      <c r="R58" s="10">
        <v>8</v>
      </c>
      <c r="S58" s="10"/>
      <c r="T58" s="100">
        <f t="shared" si="11"/>
        <v>7.666666666666667</v>
      </c>
      <c r="U58" s="10"/>
      <c r="V58" s="10"/>
      <c r="W58" s="10"/>
      <c r="X58" s="10"/>
      <c r="Y58" s="100">
        <f t="shared" si="12"/>
        <v>0</v>
      </c>
      <c r="Z58" s="10"/>
      <c r="AA58" s="10"/>
      <c r="AB58" s="10"/>
      <c r="AC58" s="10"/>
      <c r="AD58" s="100">
        <f t="shared" si="13"/>
        <v>0</v>
      </c>
      <c r="AE58" s="100">
        <f t="shared" si="14"/>
        <v>31.333333333333332</v>
      </c>
      <c r="AF58" s="14">
        <f t="shared" si="15"/>
        <v>0</v>
      </c>
    </row>
    <row r="59" spans="1:32">
      <c r="A59" s="12">
        <f t="shared" si="8"/>
        <v>11</v>
      </c>
      <c r="B59" s="32">
        <f t="shared" si="9"/>
        <v>19</v>
      </c>
      <c r="C59" s="32">
        <v>89</v>
      </c>
      <c r="D59" s="100"/>
      <c r="E59" s="100" t="s">
        <v>142</v>
      </c>
      <c r="F59" s="100" t="s">
        <v>85</v>
      </c>
      <c r="G59" s="100"/>
      <c r="H59" s="100"/>
      <c r="I59" s="100"/>
      <c r="J59" s="61"/>
      <c r="K59" s="91">
        <v>32</v>
      </c>
      <c r="L59" s="10">
        <v>29</v>
      </c>
      <c r="M59" s="10">
        <v>32</v>
      </c>
      <c r="N59" s="10"/>
      <c r="O59" s="100">
        <f t="shared" si="10"/>
        <v>31</v>
      </c>
      <c r="P59" s="10">
        <v>24</v>
      </c>
      <c r="Q59" s="10">
        <v>21</v>
      </c>
      <c r="R59" s="10">
        <v>23</v>
      </c>
      <c r="S59" s="10"/>
      <c r="T59" s="100">
        <f t="shared" si="11"/>
        <v>22.666666666666668</v>
      </c>
      <c r="U59" s="10"/>
      <c r="V59" s="10"/>
      <c r="W59" s="10"/>
      <c r="X59" s="10"/>
      <c r="Y59" s="100">
        <f t="shared" si="12"/>
        <v>0</v>
      </c>
      <c r="Z59" s="10"/>
      <c r="AA59" s="10"/>
      <c r="AB59" s="10"/>
      <c r="AC59" s="10"/>
      <c r="AD59" s="100">
        <f t="shared" si="13"/>
        <v>0</v>
      </c>
      <c r="AE59" s="100">
        <f t="shared" si="14"/>
        <v>31</v>
      </c>
      <c r="AF59" s="14">
        <f t="shared" si="15"/>
        <v>0</v>
      </c>
    </row>
    <row r="60" spans="1:32">
      <c r="A60" s="12">
        <f t="shared" si="8"/>
        <v>11</v>
      </c>
      <c r="B60" s="32">
        <f t="shared" si="9"/>
        <v>20</v>
      </c>
      <c r="C60" s="79">
        <v>74</v>
      </c>
      <c r="D60" s="100"/>
      <c r="E60" s="100" t="s">
        <v>94</v>
      </c>
      <c r="F60" s="100" t="s">
        <v>95</v>
      </c>
      <c r="G60" s="100"/>
      <c r="H60" s="100"/>
      <c r="I60" s="100"/>
      <c r="J60" s="61" t="s">
        <v>93</v>
      </c>
      <c r="K60" s="91">
        <v>30</v>
      </c>
      <c r="L60" s="10">
        <v>28</v>
      </c>
      <c r="M60" s="10">
        <v>34</v>
      </c>
      <c r="N60" s="10"/>
      <c r="O60" s="100">
        <f t="shared" si="10"/>
        <v>30.666666666666668</v>
      </c>
      <c r="P60" s="10">
        <v>30</v>
      </c>
      <c r="Q60" s="10">
        <v>28</v>
      </c>
      <c r="R60" s="10">
        <v>33</v>
      </c>
      <c r="S60" s="10"/>
      <c r="T60" s="100">
        <f t="shared" si="11"/>
        <v>30.333333333333332</v>
      </c>
      <c r="U60" s="10"/>
      <c r="V60" s="10"/>
      <c r="W60" s="10"/>
      <c r="X60" s="10"/>
      <c r="Y60" s="100">
        <f t="shared" si="12"/>
        <v>0</v>
      </c>
      <c r="Z60" s="10"/>
      <c r="AA60" s="10"/>
      <c r="AB60" s="10"/>
      <c r="AC60" s="10"/>
      <c r="AD60" s="100">
        <f t="shared" si="13"/>
        <v>0</v>
      </c>
      <c r="AE60" s="100">
        <f t="shared" si="14"/>
        <v>30.666666666666668</v>
      </c>
      <c r="AF60" s="14">
        <f t="shared" si="15"/>
        <v>0</v>
      </c>
    </row>
    <row r="61" spans="1:32">
      <c r="A61" s="12">
        <f t="shared" si="8"/>
        <v>11</v>
      </c>
      <c r="B61" s="32">
        <f t="shared" si="9"/>
        <v>21</v>
      </c>
      <c r="C61" s="79">
        <v>58</v>
      </c>
      <c r="D61" s="100"/>
      <c r="E61" s="100" t="s">
        <v>62</v>
      </c>
      <c r="F61" s="100" t="s">
        <v>63</v>
      </c>
      <c r="G61" s="100"/>
      <c r="H61" s="100"/>
      <c r="I61" s="100"/>
      <c r="J61" s="61" t="s">
        <v>21</v>
      </c>
      <c r="K61" s="91">
        <v>31</v>
      </c>
      <c r="L61" s="10">
        <v>27</v>
      </c>
      <c r="M61" s="10">
        <v>30</v>
      </c>
      <c r="N61" s="10"/>
      <c r="O61" s="100">
        <f t="shared" si="10"/>
        <v>29.333333333333332</v>
      </c>
      <c r="P61" s="10">
        <v>25</v>
      </c>
      <c r="Q61" s="10">
        <v>26</v>
      </c>
      <c r="R61" s="10">
        <v>22</v>
      </c>
      <c r="S61" s="10"/>
      <c r="T61" s="100">
        <f t="shared" si="11"/>
        <v>24.333333333333332</v>
      </c>
      <c r="U61" s="10"/>
      <c r="V61" s="10"/>
      <c r="W61" s="10"/>
      <c r="X61" s="10"/>
      <c r="Y61" s="100">
        <f t="shared" si="12"/>
        <v>0</v>
      </c>
      <c r="Z61" s="10"/>
      <c r="AA61" s="10"/>
      <c r="AB61" s="10"/>
      <c r="AC61" s="10"/>
      <c r="AD61" s="100">
        <f t="shared" si="13"/>
        <v>0</v>
      </c>
      <c r="AE61" s="100">
        <f t="shared" si="14"/>
        <v>29.333333333333332</v>
      </c>
      <c r="AF61" s="14">
        <f t="shared" si="15"/>
        <v>0</v>
      </c>
    </row>
    <row r="62" spans="1:32">
      <c r="A62" s="12">
        <f t="shared" si="8"/>
        <v>11</v>
      </c>
      <c r="B62" s="32">
        <f t="shared" si="9"/>
        <v>21</v>
      </c>
      <c r="C62" s="79">
        <v>59</v>
      </c>
      <c r="D62" s="100"/>
      <c r="E62" s="100" t="s">
        <v>64</v>
      </c>
      <c r="F62" s="100" t="s">
        <v>65</v>
      </c>
      <c r="G62" s="100"/>
      <c r="H62" s="100"/>
      <c r="I62" s="100"/>
      <c r="J62" s="61" t="s">
        <v>28</v>
      </c>
      <c r="K62" s="91">
        <v>30</v>
      </c>
      <c r="L62" s="10">
        <v>24</v>
      </c>
      <c r="M62" s="10">
        <v>28</v>
      </c>
      <c r="N62" s="10"/>
      <c r="O62" s="100">
        <f t="shared" si="10"/>
        <v>27.333333333333332</v>
      </c>
      <c r="P62" s="10">
        <v>33</v>
      </c>
      <c r="Q62" s="10">
        <v>27</v>
      </c>
      <c r="R62" s="10">
        <v>28</v>
      </c>
      <c r="S62" s="10"/>
      <c r="T62" s="100">
        <f t="shared" si="11"/>
        <v>29.333333333333332</v>
      </c>
      <c r="U62" s="10"/>
      <c r="V62" s="10"/>
      <c r="W62" s="10"/>
      <c r="X62" s="10"/>
      <c r="Y62" s="100">
        <f t="shared" si="12"/>
        <v>0</v>
      </c>
      <c r="Z62" s="10"/>
      <c r="AA62" s="10"/>
      <c r="AB62" s="10"/>
      <c r="AC62" s="10"/>
      <c r="AD62" s="100">
        <f t="shared" si="13"/>
        <v>0</v>
      </c>
      <c r="AE62" s="100">
        <f t="shared" si="14"/>
        <v>29.333333333333332</v>
      </c>
      <c r="AF62" s="14">
        <f t="shared" si="15"/>
        <v>0</v>
      </c>
    </row>
    <row r="63" spans="1:32">
      <c r="A63" s="12">
        <f t="shared" si="8"/>
        <v>11</v>
      </c>
      <c r="B63" s="32">
        <f t="shared" si="9"/>
        <v>23</v>
      </c>
      <c r="C63" s="79">
        <v>61</v>
      </c>
      <c r="D63" s="100"/>
      <c r="E63" s="100" t="s">
        <v>67</v>
      </c>
      <c r="F63" s="100" t="s">
        <v>57</v>
      </c>
      <c r="G63" s="100"/>
      <c r="H63" s="100"/>
      <c r="I63" s="100"/>
      <c r="J63" s="61" t="s">
        <v>28</v>
      </c>
      <c r="K63" s="91">
        <v>31</v>
      </c>
      <c r="L63" s="10">
        <v>26</v>
      </c>
      <c r="M63" s="10">
        <v>25</v>
      </c>
      <c r="N63" s="10"/>
      <c r="O63" s="100">
        <f t="shared" si="10"/>
        <v>27.333333333333332</v>
      </c>
      <c r="P63" s="10">
        <v>9</v>
      </c>
      <c r="Q63" s="10">
        <v>12</v>
      </c>
      <c r="R63" s="10">
        <v>10</v>
      </c>
      <c r="S63" s="10"/>
      <c r="T63" s="100">
        <f t="shared" si="11"/>
        <v>10.333333333333334</v>
      </c>
      <c r="U63" s="10"/>
      <c r="V63" s="10"/>
      <c r="W63" s="10"/>
      <c r="X63" s="10"/>
      <c r="Y63" s="100">
        <f t="shared" si="12"/>
        <v>0</v>
      </c>
      <c r="Z63" s="10"/>
      <c r="AA63" s="10"/>
      <c r="AB63" s="10"/>
      <c r="AC63" s="10"/>
      <c r="AD63" s="100">
        <f t="shared" si="13"/>
        <v>0</v>
      </c>
      <c r="AE63" s="100">
        <f t="shared" si="14"/>
        <v>27.333333333333332</v>
      </c>
      <c r="AF63" s="14">
        <f t="shared" si="15"/>
        <v>0</v>
      </c>
    </row>
    <row r="64" spans="1:32">
      <c r="A64" s="12">
        <f t="shared" si="8"/>
        <v>11</v>
      </c>
      <c r="B64" s="32">
        <f t="shared" si="9"/>
        <v>24</v>
      </c>
      <c r="C64" s="79">
        <v>69</v>
      </c>
      <c r="D64" s="100"/>
      <c r="E64" s="100" t="s">
        <v>84</v>
      </c>
      <c r="F64" s="100" t="s">
        <v>85</v>
      </c>
      <c r="G64" s="100"/>
      <c r="H64" s="100"/>
      <c r="I64" s="100"/>
      <c r="J64" s="61" t="s">
        <v>79</v>
      </c>
      <c r="K64" s="91">
        <v>7</v>
      </c>
      <c r="L64" s="10">
        <v>10</v>
      </c>
      <c r="M64" s="10">
        <v>10</v>
      </c>
      <c r="N64" s="10"/>
      <c r="O64" s="100">
        <f t="shared" si="10"/>
        <v>9</v>
      </c>
      <c r="P64" s="10">
        <v>26</v>
      </c>
      <c r="Q64" s="10">
        <v>26</v>
      </c>
      <c r="R64" s="10">
        <v>26</v>
      </c>
      <c r="S64" s="10"/>
      <c r="T64" s="100">
        <f t="shared" si="11"/>
        <v>26</v>
      </c>
      <c r="U64" s="10"/>
      <c r="V64" s="10"/>
      <c r="W64" s="10"/>
      <c r="X64" s="10"/>
      <c r="Y64" s="100">
        <f t="shared" si="12"/>
        <v>0</v>
      </c>
      <c r="Z64" s="10"/>
      <c r="AA64" s="10"/>
      <c r="AB64" s="10"/>
      <c r="AC64" s="10"/>
      <c r="AD64" s="100">
        <f t="shared" si="13"/>
        <v>0</v>
      </c>
      <c r="AE64" s="100">
        <f t="shared" si="14"/>
        <v>26</v>
      </c>
      <c r="AF64" s="14">
        <f t="shared" si="15"/>
        <v>0</v>
      </c>
    </row>
    <row r="65" spans="1:32">
      <c r="A65" s="12">
        <f t="shared" si="8"/>
        <v>11</v>
      </c>
      <c r="B65" s="32">
        <f t="shared" si="9"/>
        <v>25</v>
      </c>
      <c r="C65" s="79">
        <v>81</v>
      </c>
      <c r="D65" s="100"/>
      <c r="E65" s="100" t="s">
        <v>106</v>
      </c>
      <c r="F65" s="100" t="s">
        <v>107</v>
      </c>
      <c r="G65" s="100"/>
      <c r="H65" s="100"/>
      <c r="I65" s="100"/>
      <c r="J65" s="61" t="s">
        <v>40</v>
      </c>
      <c r="K65" s="91">
        <v>20</v>
      </c>
      <c r="L65" s="10">
        <v>21</v>
      </c>
      <c r="M65" s="10">
        <v>24</v>
      </c>
      <c r="N65" s="10"/>
      <c r="O65" s="100">
        <f t="shared" si="10"/>
        <v>21.666666666666668</v>
      </c>
      <c r="P65" s="10">
        <v>28</v>
      </c>
      <c r="Q65" s="10">
        <v>20</v>
      </c>
      <c r="R65" s="10">
        <v>28</v>
      </c>
      <c r="S65" s="10"/>
      <c r="T65" s="100">
        <f t="shared" si="11"/>
        <v>25.333333333333332</v>
      </c>
      <c r="U65" s="10"/>
      <c r="V65" s="10"/>
      <c r="W65" s="10"/>
      <c r="X65" s="10"/>
      <c r="Y65" s="100">
        <f t="shared" si="12"/>
        <v>0</v>
      </c>
      <c r="Z65" s="10"/>
      <c r="AA65" s="10"/>
      <c r="AB65" s="10"/>
      <c r="AC65" s="10"/>
      <c r="AD65" s="100">
        <f t="shared" si="13"/>
        <v>0</v>
      </c>
      <c r="AE65" s="100">
        <f t="shared" si="14"/>
        <v>25.333333333333332</v>
      </c>
      <c r="AF65" s="14">
        <f t="shared" si="15"/>
        <v>0</v>
      </c>
    </row>
    <row r="66" spans="1:32">
      <c r="A66" s="12">
        <f t="shared" si="8"/>
        <v>11</v>
      </c>
      <c r="B66" s="32">
        <f t="shared" si="9"/>
        <v>26</v>
      </c>
      <c r="C66" s="79">
        <v>55</v>
      </c>
      <c r="D66" s="100"/>
      <c r="E66" s="100" t="s">
        <v>51</v>
      </c>
      <c r="F66" s="100" t="s">
        <v>57</v>
      </c>
      <c r="G66" s="100"/>
      <c r="H66" s="100"/>
      <c r="I66" s="100"/>
      <c r="J66" s="61" t="s">
        <v>16</v>
      </c>
      <c r="K66" s="91">
        <v>26</v>
      </c>
      <c r="L66" s="10">
        <v>23</v>
      </c>
      <c r="M66" s="10">
        <v>25</v>
      </c>
      <c r="N66" s="10"/>
      <c r="O66" s="100">
        <f t="shared" si="10"/>
        <v>24.666666666666668</v>
      </c>
      <c r="P66" s="10">
        <v>20</v>
      </c>
      <c r="Q66" s="10">
        <v>22</v>
      </c>
      <c r="R66" s="10">
        <v>21</v>
      </c>
      <c r="S66" s="10"/>
      <c r="T66" s="100">
        <f t="shared" si="11"/>
        <v>21</v>
      </c>
      <c r="U66" s="10"/>
      <c r="V66" s="10"/>
      <c r="W66" s="10"/>
      <c r="X66" s="10"/>
      <c r="Y66" s="100">
        <f t="shared" si="12"/>
        <v>0</v>
      </c>
      <c r="Z66" s="10"/>
      <c r="AA66" s="10"/>
      <c r="AB66" s="10"/>
      <c r="AC66" s="10"/>
      <c r="AD66" s="100">
        <f t="shared" si="13"/>
        <v>0</v>
      </c>
      <c r="AE66" s="100">
        <f t="shared" si="14"/>
        <v>24.666666666666668</v>
      </c>
      <c r="AF66" s="14">
        <f t="shared" si="15"/>
        <v>0</v>
      </c>
    </row>
    <row r="67" spans="1:32">
      <c r="A67" s="12">
        <f t="shared" si="8"/>
        <v>11</v>
      </c>
      <c r="B67" s="32">
        <f t="shared" si="9"/>
        <v>27</v>
      </c>
      <c r="C67" s="79">
        <v>85</v>
      </c>
      <c r="D67" s="100"/>
      <c r="E67" s="100" t="s">
        <v>113</v>
      </c>
      <c r="F67" s="100" t="s">
        <v>97</v>
      </c>
      <c r="G67" s="100"/>
      <c r="H67" s="100"/>
      <c r="I67" s="100"/>
      <c r="J67" s="61" t="s">
        <v>47</v>
      </c>
      <c r="K67" s="91">
        <v>23</v>
      </c>
      <c r="L67" s="10">
        <v>21</v>
      </c>
      <c r="M67" s="10">
        <v>26</v>
      </c>
      <c r="N67" s="10"/>
      <c r="O67" s="100">
        <f t="shared" si="10"/>
        <v>23.333333333333332</v>
      </c>
      <c r="P67" s="10">
        <v>9</v>
      </c>
      <c r="Q67" s="10">
        <v>10</v>
      </c>
      <c r="R67" s="10">
        <v>4</v>
      </c>
      <c r="S67" s="10"/>
      <c r="T67" s="100">
        <f t="shared" si="11"/>
        <v>7.666666666666667</v>
      </c>
      <c r="U67" s="10"/>
      <c r="V67" s="10"/>
      <c r="W67" s="10"/>
      <c r="X67" s="10"/>
      <c r="Y67" s="100">
        <f t="shared" si="12"/>
        <v>0</v>
      </c>
      <c r="Z67" s="10"/>
      <c r="AA67" s="10"/>
      <c r="AB67" s="10"/>
      <c r="AC67" s="10"/>
      <c r="AD67" s="100">
        <f t="shared" si="13"/>
        <v>0</v>
      </c>
      <c r="AE67" s="100">
        <f t="shared" si="14"/>
        <v>23.333333333333332</v>
      </c>
      <c r="AF67" s="14">
        <f t="shared" si="15"/>
        <v>0</v>
      </c>
    </row>
    <row r="68" spans="1:32">
      <c r="A68" s="12">
        <f t="shared" si="8"/>
        <v>11</v>
      </c>
      <c r="B68" s="32">
        <f t="shared" si="9"/>
        <v>28</v>
      </c>
      <c r="C68" s="79">
        <v>64</v>
      </c>
      <c r="D68" s="100"/>
      <c r="E68" s="100" t="s">
        <v>73</v>
      </c>
      <c r="F68" s="100" t="s">
        <v>74</v>
      </c>
      <c r="G68" s="100"/>
      <c r="H68" s="100"/>
      <c r="I68" s="100"/>
      <c r="J68" s="61" t="s">
        <v>70</v>
      </c>
      <c r="K68" s="91">
        <v>22</v>
      </c>
      <c r="L68" s="10">
        <v>22</v>
      </c>
      <c r="M68" s="10">
        <v>24</v>
      </c>
      <c r="N68" s="10"/>
      <c r="O68" s="100">
        <f t="shared" si="10"/>
        <v>22.666666666666668</v>
      </c>
      <c r="P68" s="10">
        <v>20</v>
      </c>
      <c r="Q68" s="10">
        <v>20</v>
      </c>
      <c r="R68" s="10">
        <v>20</v>
      </c>
      <c r="S68" s="10"/>
      <c r="T68" s="100">
        <f t="shared" si="11"/>
        <v>20</v>
      </c>
      <c r="U68" s="10"/>
      <c r="V68" s="10"/>
      <c r="W68" s="10"/>
      <c r="X68" s="10"/>
      <c r="Y68" s="100">
        <f t="shared" si="12"/>
        <v>0</v>
      </c>
      <c r="Z68" s="10"/>
      <c r="AA68" s="10"/>
      <c r="AB68" s="10"/>
      <c r="AC68" s="10"/>
      <c r="AD68" s="100">
        <f t="shared" si="13"/>
        <v>0</v>
      </c>
      <c r="AE68" s="100">
        <f t="shared" si="14"/>
        <v>22.666666666666668</v>
      </c>
      <c r="AF68" s="14">
        <f t="shared" si="15"/>
        <v>0</v>
      </c>
    </row>
    <row r="69" spans="1:32">
      <c r="A69" s="12">
        <f t="shared" si="8"/>
        <v>11</v>
      </c>
      <c r="B69" s="32">
        <f t="shared" si="9"/>
        <v>29</v>
      </c>
      <c r="C69" s="79">
        <v>87</v>
      </c>
      <c r="D69" s="100"/>
      <c r="E69" s="100" t="s">
        <v>115</v>
      </c>
      <c r="F69" s="100" t="s">
        <v>116</v>
      </c>
      <c r="G69" s="100"/>
      <c r="H69" s="100"/>
      <c r="I69" s="100"/>
      <c r="J69" s="61" t="s">
        <v>143</v>
      </c>
      <c r="K69" s="43">
        <v>17</v>
      </c>
      <c r="L69" s="10">
        <v>23</v>
      </c>
      <c r="M69" s="10">
        <v>24</v>
      </c>
      <c r="N69" s="81"/>
      <c r="O69" s="100">
        <f t="shared" si="10"/>
        <v>21.333333333333332</v>
      </c>
      <c r="P69" s="10">
        <v>19</v>
      </c>
      <c r="Q69" s="10">
        <v>24</v>
      </c>
      <c r="R69" s="10">
        <v>18</v>
      </c>
      <c r="S69" s="10"/>
      <c r="T69" s="100">
        <f t="shared" si="11"/>
        <v>20.333333333333332</v>
      </c>
      <c r="U69" s="10"/>
      <c r="V69" s="10"/>
      <c r="W69" s="10"/>
      <c r="X69" s="10"/>
      <c r="Y69" s="100">
        <f t="shared" si="12"/>
        <v>0</v>
      </c>
      <c r="Z69" s="10"/>
      <c r="AA69" s="10"/>
      <c r="AB69" s="10"/>
      <c r="AC69" s="10"/>
      <c r="AD69" s="100">
        <f t="shared" si="13"/>
        <v>0</v>
      </c>
      <c r="AE69" s="100">
        <f t="shared" si="14"/>
        <v>21.333333333333332</v>
      </c>
      <c r="AF69" s="14">
        <f t="shared" si="15"/>
        <v>0</v>
      </c>
    </row>
    <row r="70" spans="1:32">
      <c r="A70" s="12">
        <f t="shared" si="8"/>
        <v>11</v>
      </c>
      <c r="B70" s="32">
        <f t="shared" si="9"/>
        <v>30</v>
      </c>
      <c r="C70" s="79">
        <v>71</v>
      </c>
      <c r="D70" s="100"/>
      <c r="E70" s="100" t="s">
        <v>88</v>
      </c>
      <c r="F70" s="100" t="s">
        <v>89</v>
      </c>
      <c r="G70" s="100"/>
      <c r="H70" s="100"/>
      <c r="I70" s="100"/>
      <c r="J70" s="61" t="s">
        <v>32</v>
      </c>
      <c r="K70" s="91">
        <v>19</v>
      </c>
      <c r="L70" s="10">
        <v>20</v>
      </c>
      <c r="M70" s="10">
        <v>24</v>
      </c>
      <c r="N70" s="10"/>
      <c r="O70" s="100">
        <f t="shared" si="10"/>
        <v>21</v>
      </c>
      <c r="P70" s="10">
        <v>9</v>
      </c>
      <c r="Q70" s="10">
        <v>11</v>
      </c>
      <c r="R70" s="10">
        <v>9</v>
      </c>
      <c r="S70" s="10"/>
      <c r="T70" s="100">
        <f t="shared" si="11"/>
        <v>9.6666666666666661</v>
      </c>
      <c r="U70" s="10"/>
      <c r="V70" s="10"/>
      <c r="W70" s="10"/>
      <c r="X70" s="10"/>
      <c r="Y70" s="100">
        <f t="shared" si="12"/>
        <v>0</v>
      </c>
      <c r="Z70" s="10"/>
      <c r="AA70" s="10"/>
      <c r="AB70" s="10"/>
      <c r="AC70" s="10"/>
      <c r="AD70" s="100">
        <f t="shared" si="13"/>
        <v>0</v>
      </c>
      <c r="AE70" s="100">
        <f t="shared" si="14"/>
        <v>21</v>
      </c>
      <c r="AF70" s="14">
        <f t="shared" si="15"/>
        <v>0</v>
      </c>
    </row>
    <row r="71" spans="1:32">
      <c r="A71" s="12">
        <f t="shared" si="8"/>
        <v>11</v>
      </c>
      <c r="B71" s="32">
        <f t="shared" si="9"/>
        <v>31</v>
      </c>
      <c r="C71" s="79">
        <v>54</v>
      </c>
      <c r="D71" s="100"/>
      <c r="E71" s="100" t="s">
        <v>54</v>
      </c>
      <c r="F71" s="100" t="s">
        <v>55</v>
      </c>
      <c r="G71" s="100"/>
      <c r="H71" s="100"/>
      <c r="I71" s="100"/>
      <c r="J71" s="61" t="s">
        <v>56</v>
      </c>
      <c r="K71" s="91">
        <v>19</v>
      </c>
      <c r="L71" s="10">
        <v>21</v>
      </c>
      <c r="M71" s="10">
        <v>22</v>
      </c>
      <c r="N71" s="10"/>
      <c r="O71" s="100">
        <f t="shared" si="10"/>
        <v>20.666666666666668</v>
      </c>
      <c r="P71" s="10">
        <v>19</v>
      </c>
      <c r="Q71" s="10">
        <v>21</v>
      </c>
      <c r="R71" s="10">
        <v>20</v>
      </c>
      <c r="S71" s="10"/>
      <c r="T71" s="100">
        <f t="shared" si="11"/>
        <v>20</v>
      </c>
      <c r="U71" s="10"/>
      <c r="V71" s="10"/>
      <c r="W71" s="10"/>
      <c r="X71" s="10"/>
      <c r="Y71" s="100">
        <f t="shared" si="12"/>
        <v>0</v>
      </c>
      <c r="Z71" s="10"/>
      <c r="AA71" s="10"/>
      <c r="AB71" s="10"/>
      <c r="AC71" s="10"/>
      <c r="AD71" s="100">
        <f t="shared" si="13"/>
        <v>0</v>
      </c>
      <c r="AE71" s="100">
        <f t="shared" si="14"/>
        <v>20.666666666666668</v>
      </c>
      <c r="AF71" s="14">
        <f t="shared" si="15"/>
        <v>0</v>
      </c>
    </row>
    <row r="72" spans="1:32">
      <c r="A72" s="12">
        <f t="shared" si="8"/>
        <v>11</v>
      </c>
      <c r="B72" s="32">
        <f t="shared" si="9"/>
        <v>32</v>
      </c>
      <c r="C72" s="79">
        <v>62</v>
      </c>
      <c r="D72" s="100"/>
      <c r="E72" s="100" t="s">
        <v>68</v>
      </c>
      <c r="F72" s="100" t="s">
        <v>69</v>
      </c>
      <c r="G72" s="100"/>
      <c r="H72" s="100"/>
      <c r="I72" s="100"/>
      <c r="J72" s="61" t="s">
        <v>70</v>
      </c>
      <c r="K72" s="91">
        <v>15</v>
      </c>
      <c r="L72" s="10">
        <v>20</v>
      </c>
      <c r="M72" s="10">
        <v>21</v>
      </c>
      <c r="N72" s="10"/>
      <c r="O72" s="100">
        <f t="shared" si="10"/>
        <v>18.666666666666668</v>
      </c>
      <c r="P72" s="10">
        <v>9</v>
      </c>
      <c r="Q72" s="10">
        <v>11</v>
      </c>
      <c r="R72" s="10">
        <v>12</v>
      </c>
      <c r="S72" s="10"/>
      <c r="T72" s="100">
        <f t="shared" si="11"/>
        <v>10.666666666666666</v>
      </c>
      <c r="U72" s="10"/>
      <c r="V72" s="10"/>
      <c r="W72" s="10"/>
      <c r="X72" s="10"/>
      <c r="Y72" s="100">
        <f t="shared" si="12"/>
        <v>0</v>
      </c>
      <c r="Z72" s="10"/>
      <c r="AA72" s="10"/>
      <c r="AB72" s="10"/>
      <c r="AC72" s="10"/>
      <c r="AD72" s="100">
        <f t="shared" si="13"/>
        <v>0</v>
      </c>
      <c r="AE72" s="100">
        <f t="shared" si="14"/>
        <v>18.666666666666668</v>
      </c>
      <c r="AF72" s="14">
        <f t="shared" si="15"/>
        <v>0</v>
      </c>
    </row>
    <row r="73" spans="1:32">
      <c r="A73" s="12">
        <f t="shared" ref="A73:A104" si="16">RANK(AF73,$AF$41:$AF$140,0)</f>
        <v>11</v>
      </c>
      <c r="B73" s="32">
        <f t="shared" ref="B73:B104" si="17">RANK(AE73,$AE$41:$AE$140,0)</f>
        <v>33</v>
      </c>
      <c r="C73" s="79">
        <v>53</v>
      </c>
      <c r="D73" s="100"/>
      <c r="E73" s="100" t="s">
        <v>51</v>
      </c>
      <c r="F73" s="100" t="s">
        <v>52</v>
      </c>
      <c r="G73" s="100"/>
      <c r="H73" s="100"/>
      <c r="I73" s="100"/>
      <c r="J73" s="61" t="s">
        <v>53</v>
      </c>
      <c r="K73" s="91">
        <v>13</v>
      </c>
      <c r="L73" s="10">
        <v>19</v>
      </c>
      <c r="M73" s="10">
        <v>20</v>
      </c>
      <c r="N73" s="10"/>
      <c r="O73" s="100">
        <f t="shared" ref="O73:O104" si="18">(((K73+L73)+M73)+N73)/3</f>
        <v>17.333333333333332</v>
      </c>
      <c r="P73" s="10">
        <v>15</v>
      </c>
      <c r="Q73" s="10">
        <v>17</v>
      </c>
      <c r="R73" s="10">
        <v>18</v>
      </c>
      <c r="S73" s="10"/>
      <c r="T73" s="100">
        <f t="shared" ref="T73:T104" si="19">(((P73+Q73)+R73)+S73)/3</f>
        <v>16.666666666666668</v>
      </c>
      <c r="U73" s="10"/>
      <c r="V73" s="10"/>
      <c r="W73" s="10"/>
      <c r="X73" s="10"/>
      <c r="Y73" s="100">
        <f t="shared" ref="Y73:Y104" si="20">(((U73+V73)+W73)+X73)/3</f>
        <v>0</v>
      </c>
      <c r="Z73" s="10"/>
      <c r="AA73" s="10"/>
      <c r="AB73" s="10"/>
      <c r="AC73" s="10"/>
      <c r="AD73" s="100">
        <f t="shared" ref="AD73:AD104" si="21">(((Z73+AA73)+AB73)+AC73)/3</f>
        <v>0</v>
      </c>
      <c r="AE73" s="100">
        <f t="shared" ref="AE73:AE104" si="22">MAX(O73,T73)</f>
        <v>17.333333333333332</v>
      </c>
      <c r="AF73" s="14">
        <f t="shared" ref="AF73:AF104" si="23">MAX(Y73,AD73)</f>
        <v>0</v>
      </c>
    </row>
    <row r="74" spans="1:32">
      <c r="A74" s="12">
        <f t="shared" si="16"/>
        <v>11</v>
      </c>
      <c r="B74" s="32">
        <f t="shared" si="17"/>
        <v>33</v>
      </c>
      <c r="C74" s="79">
        <v>86</v>
      </c>
      <c r="D74" s="100"/>
      <c r="E74" s="100" t="s">
        <v>104</v>
      </c>
      <c r="F74" s="100" t="s">
        <v>114</v>
      </c>
      <c r="G74" s="100"/>
      <c r="H74" s="100"/>
      <c r="I74" s="100"/>
      <c r="J74" s="61" t="s">
        <v>47</v>
      </c>
      <c r="K74" s="91">
        <v>12</v>
      </c>
      <c r="L74" s="10">
        <v>22</v>
      </c>
      <c r="M74" s="10">
        <v>18</v>
      </c>
      <c r="N74" s="10"/>
      <c r="O74" s="100">
        <f t="shared" si="18"/>
        <v>17.333333333333332</v>
      </c>
      <c r="P74" s="10">
        <v>9</v>
      </c>
      <c r="Q74" s="10">
        <v>9</v>
      </c>
      <c r="R74" s="10">
        <v>2</v>
      </c>
      <c r="S74" s="10"/>
      <c r="T74" s="100">
        <f t="shared" si="19"/>
        <v>6.666666666666667</v>
      </c>
      <c r="U74" s="10"/>
      <c r="V74" s="10"/>
      <c r="W74" s="10"/>
      <c r="X74" s="10"/>
      <c r="Y74" s="100">
        <f t="shared" si="20"/>
        <v>0</v>
      </c>
      <c r="Z74" s="10"/>
      <c r="AA74" s="10"/>
      <c r="AB74" s="10"/>
      <c r="AC74" s="10"/>
      <c r="AD74" s="100">
        <f t="shared" si="21"/>
        <v>0</v>
      </c>
      <c r="AE74" s="100">
        <f t="shared" si="22"/>
        <v>17.333333333333332</v>
      </c>
      <c r="AF74" s="14">
        <f t="shared" si="23"/>
        <v>0</v>
      </c>
    </row>
    <row r="75" spans="1:32">
      <c r="A75" s="12">
        <f t="shared" si="16"/>
        <v>11</v>
      </c>
      <c r="B75" s="32">
        <f t="shared" si="17"/>
        <v>35</v>
      </c>
      <c r="C75" s="79">
        <v>78</v>
      </c>
      <c r="D75" s="100"/>
      <c r="E75" s="100" t="s">
        <v>102</v>
      </c>
      <c r="F75" s="100" t="s">
        <v>99</v>
      </c>
      <c r="G75" s="100"/>
      <c r="H75" s="100"/>
      <c r="I75" s="100"/>
      <c r="J75" s="61" t="s">
        <v>40</v>
      </c>
      <c r="K75" s="91">
        <v>10</v>
      </c>
      <c r="L75" s="10">
        <v>15</v>
      </c>
      <c r="M75" s="10">
        <v>16</v>
      </c>
      <c r="N75" s="10"/>
      <c r="O75" s="100">
        <f t="shared" si="18"/>
        <v>13.666666666666666</v>
      </c>
      <c r="P75" s="10">
        <v>9</v>
      </c>
      <c r="Q75" s="10">
        <v>9</v>
      </c>
      <c r="R75" s="10">
        <v>18</v>
      </c>
      <c r="S75" s="10"/>
      <c r="T75" s="100">
        <f t="shared" si="19"/>
        <v>12</v>
      </c>
      <c r="U75" s="10"/>
      <c r="V75" s="10"/>
      <c r="W75" s="10"/>
      <c r="X75" s="10"/>
      <c r="Y75" s="100">
        <f t="shared" si="20"/>
        <v>0</v>
      </c>
      <c r="Z75" s="10"/>
      <c r="AA75" s="10"/>
      <c r="AB75" s="10"/>
      <c r="AC75" s="10"/>
      <c r="AD75" s="100">
        <f t="shared" si="21"/>
        <v>0</v>
      </c>
      <c r="AE75" s="100">
        <f t="shared" si="22"/>
        <v>13.666666666666666</v>
      </c>
      <c r="AF75" s="14">
        <f t="shared" si="23"/>
        <v>0</v>
      </c>
    </row>
    <row r="76" spans="1:32">
      <c r="A76" s="12">
        <f t="shared" si="16"/>
        <v>11</v>
      </c>
      <c r="B76" s="32">
        <f t="shared" si="17"/>
        <v>36</v>
      </c>
      <c r="C76" s="79"/>
      <c r="D76" s="100"/>
      <c r="E76" s="100"/>
      <c r="F76" s="100"/>
      <c r="G76" s="100"/>
      <c r="H76" s="100"/>
      <c r="I76" s="100"/>
      <c r="J76" s="61"/>
      <c r="K76" s="91"/>
      <c r="L76" s="10"/>
      <c r="M76" s="10"/>
      <c r="N76" s="10"/>
      <c r="O76" s="100">
        <f t="shared" si="18"/>
        <v>0</v>
      </c>
      <c r="P76" s="10"/>
      <c r="Q76" s="10"/>
      <c r="R76" s="10"/>
      <c r="S76" s="10"/>
      <c r="T76" s="100">
        <f t="shared" si="19"/>
        <v>0</v>
      </c>
      <c r="U76" s="10"/>
      <c r="V76" s="10"/>
      <c r="W76" s="10"/>
      <c r="X76" s="10"/>
      <c r="Y76" s="100">
        <f t="shared" si="20"/>
        <v>0</v>
      </c>
      <c r="Z76" s="10"/>
      <c r="AA76" s="10"/>
      <c r="AB76" s="10"/>
      <c r="AC76" s="10"/>
      <c r="AD76" s="100">
        <f t="shared" si="21"/>
        <v>0</v>
      </c>
      <c r="AE76" s="100">
        <f t="shared" si="22"/>
        <v>0</v>
      </c>
      <c r="AF76" s="14">
        <f t="shared" si="23"/>
        <v>0</v>
      </c>
    </row>
    <row r="77" spans="1:32">
      <c r="A77" s="12">
        <f t="shared" si="16"/>
        <v>11</v>
      </c>
      <c r="B77" s="32">
        <f t="shared" si="17"/>
        <v>36</v>
      </c>
      <c r="C77" s="32"/>
      <c r="D77" s="100"/>
      <c r="E77" s="100"/>
      <c r="F77" s="100"/>
      <c r="G77" s="100"/>
      <c r="H77" s="100"/>
      <c r="I77" s="100"/>
      <c r="J77" s="61"/>
      <c r="K77" s="91"/>
      <c r="L77" s="10"/>
      <c r="M77" s="10"/>
      <c r="N77" s="10"/>
      <c r="O77" s="100">
        <f t="shared" si="18"/>
        <v>0</v>
      </c>
      <c r="P77" s="10"/>
      <c r="Q77" s="10"/>
      <c r="R77" s="10"/>
      <c r="S77" s="10"/>
      <c r="T77" s="100">
        <f t="shared" si="19"/>
        <v>0</v>
      </c>
      <c r="U77" s="10"/>
      <c r="V77" s="10"/>
      <c r="W77" s="10"/>
      <c r="X77" s="10"/>
      <c r="Y77" s="100">
        <f t="shared" si="20"/>
        <v>0</v>
      </c>
      <c r="Z77" s="10"/>
      <c r="AA77" s="10"/>
      <c r="AB77" s="10"/>
      <c r="AC77" s="10"/>
      <c r="AD77" s="100">
        <f t="shared" si="21"/>
        <v>0</v>
      </c>
      <c r="AE77" s="100">
        <f t="shared" si="22"/>
        <v>0</v>
      </c>
      <c r="AF77" s="14">
        <f t="shared" si="23"/>
        <v>0</v>
      </c>
    </row>
    <row r="78" spans="1:32">
      <c r="A78" s="12">
        <f t="shared" si="16"/>
        <v>11</v>
      </c>
      <c r="B78" s="32">
        <f t="shared" si="17"/>
        <v>36</v>
      </c>
      <c r="C78" s="32"/>
      <c r="D78" s="100"/>
      <c r="E78" s="100"/>
      <c r="F78" s="100"/>
      <c r="G78" s="100"/>
      <c r="H78" s="100"/>
      <c r="I78" s="100"/>
      <c r="J78" s="61"/>
      <c r="K78" s="91"/>
      <c r="L78" s="10"/>
      <c r="M78" s="10"/>
      <c r="N78" s="10"/>
      <c r="O78" s="100">
        <f t="shared" si="18"/>
        <v>0</v>
      </c>
      <c r="P78" s="10"/>
      <c r="Q78" s="10"/>
      <c r="R78" s="10"/>
      <c r="S78" s="10"/>
      <c r="T78" s="100">
        <f t="shared" si="19"/>
        <v>0</v>
      </c>
      <c r="U78" s="10"/>
      <c r="V78" s="10"/>
      <c r="W78" s="10"/>
      <c r="X78" s="10"/>
      <c r="Y78" s="100">
        <f t="shared" si="20"/>
        <v>0</v>
      </c>
      <c r="Z78" s="10"/>
      <c r="AA78" s="10"/>
      <c r="AB78" s="10"/>
      <c r="AC78" s="10"/>
      <c r="AD78" s="100">
        <f t="shared" si="21"/>
        <v>0</v>
      </c>
      <c r="AE78" s="100">
        <f t="shared" si="22"/>
        <v>0</v>
      </c>
      <c r="AF78" s="14">
        <f t="shared" si="23"/>
        <v>0</v>
      </c>
    </row>
    <row r="79" spans="1:32">
      <c r="A79" s="12">
        <f t="shared" si="16"/>
        <v>11</v>
      </c>
      <c r="B79" s="32">
        <f t="shared" si="17"/>
        <v>36</v>
      </c>
      <c r="C79" s="32"/>
      <c r="D79" s="100"/>
      <c r="E79" s="100"/>
      <c r="F79" s="100"/>
      <c r="G79" s="100"/>
      <c r="H79" s="100"/>
      <c r="I79" s="100"/>
      <c r="J79" s="61"/>
      <c r="K79" s="91"/>
      <c r="L79" s="10"/>
      <c r="M79" s="10"/>
      <c r="N79" s="10"/>
      <c r="O79" s="100">
        <f t="shared" si="18"/>
        <v>0</v>
      </c>
      <c r="P79" s="10"/>
      <c r="Q79" s="10"/>
      <c r="R79" s="10"/>
      <c r="S79" s="10"/>
      <c r="T79" s="100">
        <f t="shared" si="19"/>
        <v>0</v>
      </c>
      <c r="U79" s="10"/>
      <c r="V79" s="10"/>
      <c r="W79" s="10"/>
      <c r="X79" s="10"/>
      <c r="Y79" s="100">
        <f t="shared" si="20"/>
        <v>0</v>
      </c>
      <c r="Z79" s="10"/>
      <c r="AA79" s="10"/>
      <c r="AB79" s="10"/>
      <c r="AC79" s="10"/>
      <c r="AD79" s="100">
        <f t="shared" si="21"/>
        <v>0</v>
      </c>
      <c r="AE79" s="100">
        <f t="shared" si="22"/>
        <v>0</v>
      </c>
      <c r="AF79" s="14">
        <f t="shared" si="23"/>
        <v>0</v>
      </c>
    </row>
    <row r="80" spans="1:32">
      <c r="A80" s="12">
        <f t="shared" si="16"/>
        <v>11</v>
      </c>
      <c r="B80" s="32">
        <f t="shared" si="17"/>
        <v>36</v>
      </c>
      <c r="C80" s="32"/>
      <c r="D80" s="100"/>
      <c r="E80" s="100"/>
      <c r="F80" s="100"/>
      <c r="G80" s="100"/>
      <c r="H80" s="100"/>
      <c r="I80" s="100"/>
      <c r="J80" s="61"/>
      <c r="K80" s="91"/>
      <c r="L80" s="10"/>
      <c r="M80" s="10"/>
      <c r="N80" s="10"/>
      <c r="O80" s="100">
        <f t="shared" si="18"/>
        <v>0</v>
      </c>
      <c r="P80" s="10"/>
      <c r="Q80" s="10"/>
      <c r="R80" s="10"/>
      <c r="S80" s="10"/>
      <c r="T80" s="100">
        <f t="shared" si="19"/>
        <v>0</v>
      </c>
      <c r="U80" s="10"/>
      <c r="V80" s="10"/>
      <c r="W80" s="10"/>
      <c r="X80" s="10"/>
      <c r="Y80" s="100">
        <f t="shared" si="20"/>
        <v>0</v>
      </c>
      <c r="Z80" s="10"/>
      <c r="AA80" s="10"/>
      <c r="AB80" s="10"/>
      <c r="AC80" s="10"/>
      <c r="AD80" s="100">
        <f t="shared" si="21"/>
        <v>0</v>
      </c>
      <c r="AE80" s="100">
        <f t="shared" si="22"/>
        <v>0</v>
      </c>
      <c r="AF80" s="14">
        <f t="shared" si="23"/>
        <v>0</v>
      </c>
    </row>
    <row r="81" spans="1:32">
      <c r="A81" s="12">
        <f t="shared" si="16"/>
        <v>11</v>
      </c>
      <c r="B81" s="32">
        <f t="shared" si="17"/>
        <v>36</v>
      </c>
      <c r="C81" s="32"/>
      <c r="D81" s="100"/>
      <c r="E81" s="100"/>
      <c r="F81" s="100"/>
      <c r="G81" s="100"/>
      <c r="H81" s="100"/>
      <c r="I81" s="100"/>
      <c r="J81" s="61"/>
      <c r="K81" s="91"/>
      <c r="L81" s="10"/>
      <c r="M81" s="10"/>
      <c r="N81" s="10"/>
      <c r="O81" s="100">
        <f t="shared" si="18"/>
        <v>0</v>
      </c>
      <c r="P81" s="10"/>
      <c r="Q81" s="10"/>
      <c r="R81" s="10"/>
      <c r="S81" s="10"/>
      <c r="T81" s="100">
        <f t="shared" si="19"/>
        <v>0</v>
      </c>
      <c r="U81" s="10"/>
      <c r="V81" s="10"/>
      <c r="W81" s="10"/>
      <c r="X81" s="10"/>
      <c r="Y81" s="100">
        <f t="shared" si="20"/>
        <v>0</v>
      </c>
      <c r="Z81" s="10"/>
      <c r="AA81" s="10"/>
      <c r="AB81" s="10"/>
      <c r="AC81" s="10"/>
      <c r="AD81" s="100">
        <f t="shared" si="21"/>
        <v>0</v>
      </c>
      <c r="AE81" s="100">
        <f t="shared" si="22"/>
        <v>0</v>
      </c>
      <c r="AF81" s="14">
        <f t="shared" si="23"/>
        <v>0</v>
      </c>
    </row>
    <row r="82" spans="1:32">
      <c r="A82" s="12">
        <f t="shared" si="16"/>
        <v>11</v>
      </c>
      <c r="B82" s="32">
        <f t="shared" si="17"/>
        <v>36</v>
      </c>
      <c r="C82" s="32"/>
      <c r="D82" s="100"/>
      <c r="E82" s="100"/>
      <c r="F82" s="100"/>
      <c r="G82" s="100"/>
      <c r="H82" s="100"/>
      <c r="I82" s="100"/>
      <c r="J82" s="61"/>
      <c r="K82" s="91"/>
      <c r="L82" s="10"/>
      <c r="M82" s="10"/>
      <c r="N82" s="10"/>
      <c r="O82" s="100">
        <f t="shared" si="18"/>
        <v>0</v>
      </c>
      <c r="P82" s="10"/>
      <c r="Q82" s="10"/>
      <c r="R82" s="10"/>
      <c r="S82" s="10"/>
      <c r="T82" s="100">
        <f t="shared" si="19"/>
        <v>0</v>
      </c>
      <c r="U82" s="10"/>
      <c r="V82" s="10"/>
      <c r="W82" s="10"/>
      <c r="X82" s="10"/>
      <c r="Y82" s="100">
        <f t="shared" si="20"/>
        <v>0</v>
      </c>
      <c r="Z82" s="10"/>
      <c r="AA82" s="10"/>
      <c r="AB82" s="10"/>
      <c r="AC82" s="10"/>
      <c r="AD82" s="100">
        <f t="shared" si="21"/>
        <v>0</v>
      </c>
      <c r="AE82" s="100">
        <f t="shared" si="22"/>
        <v>0</v>
      </c>
      <c r="AF82" s="14">
        <f t="shared" si="23"/>
        <v>0</v>
      </c>
    </row>
    <row r="83" spans="1:32">
      <c r="A83" s="12">
        <f t="shared" si="16"/>
        <v>11</v>
      </c>
      <c r="B83" s="32">
        <f t="shared" si="17"/>
        <v>36</v>
      </c>
      <c r="C83" s="32"/>
      <c r="D83" s="100"/>
      <c r="E83" s="100"/>
      <c r="F83" s="100"/>
      <c r="G83" s="100"/>
      <c r="H83" s="100"/>
      <c r="I83" s="100"/>
      <c r="J83" s="61"/>
      <c r="K83" s="91"/>
      <c r="L83" s="10"/>
      <c r="M83" s="10"/>
      <c r="N83" s="10"/>
      <c r="O83" s="100">
        <f t="shared" si="18"/>
        <v>0</v>
      </c>
      <c r="P83" s="10"/>
      <c r="Q83" s="10"/>
      <c r="R83" s="10"/>
      <c r="S83" s="10"/>
      <c r="T83" s="100">
        <f t="shared" si="19"/>
        <v>0</v>
      </c>
      <c r="U83" s="10"/>
      <c r="V83" s="10"/>
      <c r="W83" s="10"/>
      <c r="X83" s="10"/>
      <c r="Y83" s="100">
        <f t="shared" si="20"/>
        <v>0</v>
      </c>
      <c r="Z83" s="10"/>
      <c r="AA83" s="10"/>
      <c r="AB83" s="10"/>
      <c r="AC83" s="10"/>
      <c r="AD83" s="100">
        <f t="shared" si="21"/>
        <v>0</v>
      </c>
      <c r="AE83" s="100">
        <f t="shared" si="22"/>
        <v>0</v>
      </c>
      <c r="AF83" s="14">
        <f t="shared" si="23"/>
        <v>0</v>
      </c>
    </row>
    <row r="84" spans="1:32">
      <c r="A84" s="12">
        <f t="shared" si="16"/>
        <v>11</v>
      </c>
      <c r="B84" s="32">
        <f t="shared" si="17"/>
        <v>36</v>
      </c>
      <c r="C84" s="32"/>
      <c r="D84" s="100"/>
      <c r="E84" s="100"/>
      <c r="F84" s="100"/>
      <c r="G84" s="100"/>
      <c r="H84" s="100"/>
      <c r="I84" s="100"/>
      <c r="J84" s="61"/>
      <c r="K84" s="91"/>
      <c r="L84" s="10"/>
      <c r="M84" s="10"/>
      <c r="N84" s="10"/>
      <c r="O84" s="100">
        <f t="shared" si="18"/>
        <v>0</v>
      </c>
      <c r="P84" s="10"/>
      <c r="Q84" s="10"/>
      <c r="R84" s="10"/>
      <c r="S84" s="10"/>
      <c r="T84" s="100">
        <f t="shared" si="19"/>
        <v>0</v>
      </c>
      <c r="U84" s="10"/>
      <c r="V84" s="10"/>
      <c r="W84" s="10"/>
      <c r="X84" s="10"/>
      <c r="Y84" s="100">
        <f t="shared" si="20"/>
        <v>0</v>
      </c>
      <c r="Z84" s="10"/>
      <c r="AA84" s="10"/>
      <c r="AB84" s="10"/>
      <c r="AC84" s="10"/>
      <c r="AD84" s="100">
        <f t="shared" si="21"/>
        <v>0</v>
      </c>
      <c r="AE84" s="100">
        <f t="shared" si="22"/>
        <v>0</v>
      </c>
      <c r="AF84" s="14">
        <f t="shared" si="23"/>
        <v>0</v>
      </c>
    </row>
    <row r="85" spans="1:32">
      <c r="A85" s="12">
        <f t="shared" si="16"/>
        <v>11</v>
      </c>
      <c r="B85" s="32">
        <f t="shared" si="17"/>
        <v>36</v>
      </c>
      <c r="C85" s="32"/>
      <c r="D85" s="100"/>
      <c r="E85" s="100"/>
      <c r="F85" s="100"/>
      <c r="G85" s="100"/>
      <c r="H85" s="100"/>
      <c r="I85" s="100"/>
      <c r="J85" s="61"/>
      <c r="K85" s="91"/>
      <c r="L85" s="10"/>
      <c r="M85" s="10"/>
      <c r="N85" s="10"/>
      <c r="O85" s="100">
        <f t="shared" si="18"/>
        <v>0</v>
      </c>
      <c r="P85" s="10"/>
      <c r="Q85" s="10"/>
      <c r="R85" s="10"/>
      <c r="S85" s="10"/>
      <c r="T85" s="100">
        <f t="shared" si="19"/>
        <v>0</v>
      </c>
      <c r="U85" s="10"/>
      <c r="V85" s="10"/>
      <c r="W85" s="10"/>
      <c r="X85" s="10"/>
      <c r="Y85" s="100">
        <f t="shared" si="20"/>
        <v>0</v>
      </c>
      <c r="Z85" s="10"/>
      <c r="AA85" s="10"/>
      <c r="AB85" s="10"/>
      <c r="AC85" s="10"/>
      <c r="AD85" s="100">
        <f t="shared" si="21"/>
        <v>0</v>
      </c>
      <c r="AE85" s="100">
        <f t="shared" si="22"/>
        <v>0</v>
      </c>
      <c r="AF85" s="14">
        <f t="shared" si="23"/>
        <v>0</v>
      </c>
    </row>
    <row r="86" spans="1:32">
      <c r="A86" s="12">
        <f t="shared" si="16"/>
        <v>11</v>
      </c>
      <c r="B86" s="32">
        <f t="shared" si="17"/>
        <v>36</v>
      </c>
      <c r="C86" s="32"/>
      <c r="D86" s="100"/>
      <c r="E86" s="100"/>
      <c r="F86" s="100"/>
      <c r="G86" s="100"/>
      <c r="H86" s="100"/>
      <c r="I86" s="100"/>
      <c r="J86" s="61"/>
      <c r="K86" s="91"/>
      <c r="L86" s="10"/>
      <c r="M86" s="10"/>
      <c r="N86" s="10"/>
      <c r="O86" s="100">
        <f t="shared" si="18"/>
        <v>0</v>
      </c>
      <c r="P86" s="10"/>
      <c r="Q86" s="10"/>
      <c r="R86" s="10"/>
      <c r="S86" s="10"/>
      <c r="T86" s="100">
        <f t="shared" si="19"/>
        <v>0</v>
      </c>
      <c r="U86" s="10"/>
      <c r="V86" s="10"/>
      <c r="W86" s="10"/>
      <c r="X86" s="10"/>
      <c r="Y86" s="100">
        <f t="shared" si="20"/>
        <v>0</v>
      </c>
      <c r="Z86" s="10"/>
      <c r="AA86" s="10"/>
      <c r="AB86" s="10"/>
      <c r="AC86" s="10"/>
      <c r="AD86" s="100">
        <f t="shared" si="21"/>
        <v>0</v>
      </c>
      <c r="AE86" s="100">
        <f t="shared" si="22"/>
        <v>0</v>
      </c>
      <c r="AF86" s="14">
        <f t="shared" si="23"/>
        <v>0</v>
      </c>
    </row>
    <row r="87" spans="1:32">
      <c r="A87" s="12">
        <f t="shared" si="16"/>
        <v>11</v>
      </c>
      <c r="B87" s="32">
        <f t="shared" si="17"/>
        <v>36</v>
      </c>
      <c r="C87" s="32"/>
      <c r="D87" s="100"/>
      <c r="E87" s="100"/>
      <c r="F87" s="100"/>
      <c r="G87" s="100"/>
      <c r="H87" s="100"/>
      <c r="I87" s="100"/>
      <c r="J87" s="61"/>
      <c r="K87" s="91"/>
      <c r="L87" s="10"/>
      <c r="M87" s="10"/>
      <c r="N87" s="10"/>
      <c r="O87" s="100">
        <f t="shared" si="18"/>
        <v>0</v>
      </c>
      <c r="P87" s="10"/>
      <c r="Q87" s="10"/>
      <c r="R87" s="10"/>
      <c r="S87" s="10"/>
      <c r="T87" s="100">
        <f t="shared" si="19"/>
        <v>0</v>
      </c>
      <c r="U87" s="10"/>
      <c r="V87" s="10"/>
      <c r="W87" s="10"/>
      <c r="X87" s="10"/>
      <c r="Y87" s="100">
        <f t="shared" si="20"/>
        <v>0</v>
      </c>
      <c r="Z87" s="10"/>
      <c r="AA87" s="10"/>
      <c r="AB87" s="10"/>
      <c r="AC87" s="10"/>
      <c r="AD87" s="100">
        <f t="shared" si="21"/>
        <v>0</v>
      </c>
      <c r="AE87" s="100">
        <f t="shared" si="22"/>
        <v>0</v>
      </c>
      <c r="AF87" s="14">
        <f t="shared" si="23"/>
        <v>0</v>
      </c>
    </row>
    <row r="88" spans="1:32">
      <c r="A88" s="12">
        <f t="shared" si="16"/>
        <v>11</v>
      </c>
      <c r="B88" s="32">
        <f t="shared" si="17"/>
        <v>36</v>
      </c>
      <c r="C88" s="32"/>
      <c r="D88" s="100"/>
      <c r="E88" s="100"/>
      <c r="F88" s="100"/>
      <c r="G88" s="100"/>
      <c r="H88" s="100"/>
      <c r="I88" s="100"/>
      <c r="J88" s="61"/>
      <c r="K88" s="91"/>
      <c r="L88" s="10"/>
      <c r="M88" s="10"/>
      <c r="N88" s="10"/>
      <c r="O88" s="100">
        <f t="shared" si="18"/>
        <v>0</v>
      </c>
      <c r="P88" s="10"/>
      <c r="Q88" s="10"/>
      <c r="R88" s="10"/>
      <c r="S88" s="10"/>
      <c r="T88" s="100">
        <f t="shared" si="19"/>
        <v>0</v>
      </c>
      <c r="U88" s="10"/>
      <c r="V88" s="10"/>
      <c r="W88" s="10"/>
      <c r="X88" s="10"/>
      <c r="Y88" s="100">
        <f t="shared" si="20"/>
        <v>0</v>
      </c>
      <c r="Z88" s="10"/>
      <c r="AA88" s="10"/>
      <c r="AB88" s="10"/>
      <c r="AC88" s="10"/>
      <c r="AD88" s="100">
        <f t="shared" si="21"/>
        <v>0</v>
      </c>
      <c r="AE88" s="100">
        <f t="shared" si="22"/>
        <v>0</v>
      </c>
      <c r="AF88" s="14">
        <f t="shared" si="23"/>
        <v>0</v>
      </c>
    </row>
    <row r="89" spans="1:32">
      <c r="A89" s="12">
        <f t="shared" si="16"/>
        <v>11</v>
      </c>
      <c r="B89" s="32">
        <f t="shared" si="17"/>
        <v>36</v>
      </c>
      <c r="C89" s="32"/>
      <c r="D89" s="100"/>
      <c r="E89" s="100"/>
      <c r="F89" s="100"/>
      <c r="G89" s="100"/>
      <c r="H89" s="100"/>
      <c r="I89" s="100"/>
      <c r="J89" s="61"/>
      <c r="K89" s="91"/>
      <c r="L89" s="10"/>
      <c r="M89" s="10"/>
      <c r="N89" s="10"/>
      <c r="O89" s="100">
        <f t="shared" si="18"/>
        <v>0</v>
      </c>
      <c r="P89" s="10"/>
      <c r="Q89" s="10"/>
      <c r="R89" s="10"/>
      <c r="S89" s="10"/>
      <c r="T89" s="100">
        <f t="shared" si="19"/>
        <v>0</v>
      </c>
      <c r="U89" s="10"/>
      <c r="V89" s="10"/>
      <c r="W89" s="10"/>
      <c r="X89" s="10"/>
      <c r="Y89" s="100">
        <f t="shared" si="20"/>
        <v>0</v>
      </c>
      <c r="Z89" s="10"/>
      <c r="AA89" s="10"/>
      <c r="AB89" s="10"/>
      <c r="AC89" s="10"/>
      <c r="AD89" s="100">
        <f t="shared" si="21"/>
        <v>0</v>
      </c>
      <c r="AE89" s="100">
        <f t="shared" si="22"/>
        <v>0</v>
      </c>
      <c r="AF89" s="14">
        <f t="shared" si="23"/>
        <v>0</v>
      </c>
    </row>
    <row r="90" spans="1:32">
      <c r="A90" s="12">
        <f t="shared" si="16"/>
        <v>11</v>
      </c>
      <c r="B90" s="32">
        <f t="shared" si="17"/>
        <v>36</v>
      </c>
      <c r="C90" s="32"/>
      <c r="D90" s="100"/>
      <c r="E90" s="100"/>
      <c r="F90" s="100"/>
      <c r="G90" s="100"/>
      <c r="H90" s="100"/>
      <c r="I90" s="100"/>
      <c r="J90" s="61"/>
      <c r="K90" s="91"/>
      <c r="L90" s="10"/>
      <c r="M90" s="10"/>
      <c r="N90" s="10"/>
      <c r="O90" s="100">
        <f t="shared" si="18"/>
        <v>0</v>
      </c>
      <c r="P90" s="10"/>
      <c r="Q90" s="10"/>
      <c r="R90" s="10"/>
      <c r="S90" s="10"/>
      <c r="T90" s="100">
        <f t="shared" si="19"/>
        <v>0</v>
      </c>
      <c r="U90" s="10"/>
      <c r="V90" s="10"/>
      <c r="W90" s="10"/>
      <c r="X90" s="10"/>
      <c r="Y90" s="100">
        <f t="shared" si="20"/>
        <v>0</v>
      </c>
      <c r="Z90" s="10"/>
      <c r="AA90" s="10"/>
      <c r="AB90" s="10"/>
      <c r="AC90" s="10"/>
      <c r="AD90" s="100">
        <f t="shared" si="21"/>
        <v>0</v>
      </c>
      <c r="AE90" s="100">
        <f t="shared" si="22"/>
        <v>0</v>
      </c>
      <c r="AF90" s="14">
        <f t="shared" si="23"/>
        <v>0</v>
      </c>
    </row>
    <row r="91" spans="1:32">
      <c r="A91" s="12">
        <f t="shared" si="16"/>
        <v>11</v>
      </c>
      <c r="B91" s="32">
        <f t="shared" si="17"/>
        <v>36</v>
      </c>
      <c r="C91" s="32"/>
      <c r="D91" s="100"/>
      <c r="E91" s="100"/>
      <c r="F91" s="100"/>
      <c r="G91" s="100"/>
      <c r="H91" s="100"/>
      <c r="I91" s="100"/>
      <c r="J91" s="61"/>
      <c r="K91" s="91"/>
      <c r="L91" s="10"/>
      <c r="M91" s="10"/>
      <c r="N91" s="10"/>
      <c r="O91" s="100">
        <f t="shared" si="18"/>
        <v>0</v>
      </c>
      <c r="P91" s="10"/>
      <c r="Q91" s="10"/>
      <c r="R91" s="10"/>
      <c r="S91" s="10"/>
      <c r="T91" s="100">
        <f t="shared" si="19"/>
        <v>0</v>
      </c>
      <c r="U91" s="10"/>
      <c r="V91" s="10"/>
      <c r="W91" s="10"/>
      <c r="X91" s="10"/>
      <c r="Y91" s="100">
        <f t="shared" si="20"/>
        <v>0</v>
      </c>
      <c r="Z91" s="10"/>
      <c r="AA91" s="10"/>
      <c r="AB91" s="10"/>
      <c r="AC91" s="10"/>
      <c r="AD91" s="100">
        <f t="shared" si="21"/>
        <v>0</v>
      </c>
      <c r="AE91" s="100">
        <f t="shared" si="22"/>
        <v>0</v>
      </c>
      <c r="AF91" s="14">
        <f t="shared" si="23"/>
        <v>0</v>
      </c>
    </row>
    <row r="92" spans="1:32">
      <c r="A92" s="12">
        <f t="shared" si="16"/>
        <v>11</v>
      </c>
      <c r="B92" s="32">
        <f t="shared" si="17"/>
        <v>36</v>
      </c>
      <c r="C92" s="32"/>
      <c r="D92" s="100"/>
      <c r="E92" s="100"/>
      <c r="F92" s="100"/>
      <c r="G92" s="100"/>
      <c r="H92" s="100"/>
      <c r="I92" s="100"/>
      <c r="J92" s="61"/>
      <c r="K92" s="91"/>
      <c r="L92" s="10"/>
      <c r="M92" s="10"/>
      <c r="N92" s="10"/>
      <c r="O92" s="100">
        <f t="shared" si="18"/>
        <v>0</v>
      </c>
      <c r="P92" s="10"/>
      <c r="Q92" s="10"/>
      <c r="R92" s="10"/>
      <c r="S92" s="10"/>
      <c r="T92" s="100">
        <f t="shared" si="19"/>
        <v>0</v>
      </c>
      <c r="U92" s="10"/>
      <c r="V92" s="10"/>
      <c r="W92" s="10"/>
      <c r="X92" s="10"/>
      <c r="Y92" s="100">
        <f t="shared" si="20"/>
        <v>0</v>
      </c>
      <c r="Z92" s="10"/>
      <c r="AA92" s="10"/>
      <c r="AB92" s="10"/>
      <c r="AC92" s="10"/>
      <c r="AD92" s="100">
        <f t="shared" si="21"/>
        <v>0</v>
      </c>
      <c r="AE92" s="100">
        <f t="shared" si="22"/>
        <v>0</v>
      </c>
      <c r="AF92" s="14">
        <f t="shared" si="23"/>
        <v>0</v>
      </c>
    </row>
    <row r="93" spans="1:32">
      <c r="A93" s="12">
        <f t="shared" si="16"/>
        <v>11</v>
      </c>
      <c r="B93" s="32">
        <f t="shared" si="17"/>
        <v>36</v>
      </c>
      <c r="C93" s="32"/>
      <c r="D93" s="100"/>
      <c r="E93" s="100"/>
      <c r="F93" s="100"/>
      <c r="G93" s="100"/>
      <c r="H93" s="100"/>
      <c r="I93" s="100"/>
      <c r="J93" s="61"/>
      <c r="K93" s="91"/>
      <c r="L93" s="10"/>
      <c r="M93" s="10"/>
      <c r="N93" s="10"/>
      <c r="O93" s="100">
        <f t="shared" si="18"/>
        <v>0</v>
      </c>
      <c r="P93" s="10"/>
      <c r="Q93" s="10"/>
      <c r="R93" s="10"/>
      <c r="S93" s="10"/>
      <c r="T93" s="100">
        <f t="shared" si="19"/>
        <v>0</v>
      </c>
      <c r="U93" s="10"/>
      <c r="V93" s="10"/>
      <c r="W93" s="10"/>
      <c r="X93" s="10"/>
      <c r="Y93" s="100">
        <f t="shared" si="20"/>
        <v>0</v>
      </c>
      <c r="Z93" s="10"/>
      <c r="AA93" s="10"/>
      <c r="AB93" s="10"/>
      <c r="AC93" s="10"/>
      <c r="AD93" s="100">
        <f t="shared" si="21"/>
        <v>0</v>
      </c>
      <c r="AE93" s="100">
        <f t="shared" si="22"/>
        <v>0</v>
      </c>
      <c r="AF93" s="14">
        <f t="shared" si="23"/>
        <v>0</v>
      </c>
    </row>
    <row r="94" spans="1:32">
      <c r="A94" s="12">
        <f t="shared" si="16"/>
        <v>11</v>
      </c>
      <c r="B94" s="32">
        <f t="shared" si="17"/>
        <v>36</v>
      </c>
      <c r="C94" s="32"/>
      <c r="D94" s="100"/>
      <c r="E94" s="100"/>
      <c r="F94" s="100"/>
      <c r="G94" s="100"/>
      <c r="H94" s="100"/>
      <c r="I94" s="100"/>
      <c r="J94" s="61"/>
      <c r="K94" s="91"/>
      <c r="L94" s="10"/>
      <c r="M94" s="10"/>
      <c r="N94" s="10"/>
      <c r="O94" s="100">
        <f t="shared" si="18"/>
        <v>0</v>
      </c>
      <c r="P94" s="10"/>
      <c r="Q94" s="10"/>
      <c r="R94" s="10"/>
      <c r="S94" s="10"/>
      <c r="T94" s="100">
        <f t="shared" si="19"/>
        <v>0</v>
      </c>
      <c r="U94" s="10"/>
      <c r="V94" s="10"/>
      <c r="W94" s="10"/>
      <c r="X94" s="10"/>
      <c r="Y94" s="100">
        <f t="shared" si="20"/>
        <v>0</v>
      </c>
      <c r="Z94" s="10"/>
      <c r="AA94" s="10"/>
      <c r="AB94" s="10"/>
      <c r="AC94" s="10"/>
      <c r="AD94" s="100">
        <f t="shared" si="21"/>
        <v>0</v>
      </c>
      <c r="AE94" s="100">
        <f t="shared" si="22"/>
        <v>0</v>
      </c>
      <c r="AF94" s="14">
        <f t="shared" si="23"/>
        <v>0</v>
      </c>
    </row>
    <row r="95" spans="1:32">
      <c r="A95" s="12">
        <f t="shared" si="16"/>
        <v>11</v>
      </c>
      <c r="B95" s="32">
        <f t="shared" si="17"/>
        <v>36</v>
      </c>
      <c r="C95" s="32"/>
      <c r="D95" s="100"/>
      <c r="E95" s="100"/>
      <c r="F95" s="100"/>
      <c r="G95" s="100"/>
      <c r="H95" s="100"/>
      <c r="I95" s="100"/>
      <c r="J95" s="61"/>
      <c r="K95" s="91"/>
      <c r="L95" s="10"/>
      <c r="M95" s="10"/>
      <c r="N95" s="10"/>
      <c r="O95" s="100">
        <f t="shared" si="18"/>
        <v>0</v>
      </c>
      <c r="P95" s="10"/>
      <c r="Q95" s="10"/>
      <c r="R95" s="10"/>
      <c r="S95" s="10"/>
      <c r="T95" s="100">
        <f t="shared" si="19"/>
        <v>0</v>
      </c>
      <c r="U95" s="10"/>
      <c r="V95" s="10"/>
      <c r="W95" s="10"/>
      <c r="X95" s="10"/>
      <c r="Y95" s="100">
        <f t="shared" si="20"/>
        <v>0</v>
      </c>
      <c r="Z95" s="10"/>
      <c r="AA95" s="10"/>
      <c r="AB95" s="10"/>
      <c r="AC95" s="10"/>
      <c r="AD95" s="100">
        <f t="shared" si="21"/>
        <v>0</v>
      </c>
      <c r="AE95" s="100">
        <f t="shared" si="22"/>
        <v>0</v>
      </c>
      <c r="AF95" s="14">
        <f t="shared" si="23"/>
        <v>0</v>
      </c>
    </row>
    <row r="96" spans="1:32">
      <c r="A96" s="12">
        <f t="shared" si="16"/>
        <v>11</v>
      </c>
      <c r="B96" s="32">
        <f t="shared" si="17"/>
        <v>36</v>
      </c>
      <c r="C96" s="32"/>
      <c r="D96" s="100"/>
      <c r="E96" s="100"/>
      <c r="F96" s="100"/>
      <c r="G96" s="100"/>
      <c r="H96" s="100"/>
      <c r="I96" s="100"/>
      <c r="J96" s="61"/>
      <c r="K96" s="91"/>
      <c r="L96" s="10"/>
      <c r="M96" s="10"/>
      <c r="N96" s="10"/>
      <c r="O96" s="100">
        <f t="shared" si="18"/>
        <v>0</v>
      </c>
      <c r="P96" s="10"/>
      <c r="Q96" s="10"/>
      <c r="R96" s="10"/>
      <c r="S96" s="10"/>
      <c r="T96" s="100">
        <f t="shared" si="19"/>
        <v>0</v>
      </c>
      <c r="U96" s="10"/>
      <c r="V96" s="10"/>
      <c r="W96" s="10"/>
      <c r="X96" s="10"/>
      <c r="Y96" s="100">
        <f t="shared" si="20"/>
        <v>0</v>
      </c>
      <c r="Z96" s="10"/>
      <c r="AA96" s="10"/>
      <c r="AB96" s="10"/>
      <c r="AC96" s="10"/>
      <c r="AD96" s="100">
        <f t="shared" si="21"/>
        <v>0</v>
      </c>
      <c r="AE96" s="100">
        <f t="shared" si="22"/>
        <v>0</v>
      </c>
      <c r="AF96" s="14">
        <f t="shared" si="23"/>
        <v>0</v>
      </c>
    </row>
    <row r="97" spans="1:32">
      <c r="A97" s="12">
        <f t="shared" si="16"/>
        <v>11</v>
      </c>
      <c r="B97" s="32">
        <f t="shared" si="17"/>
        <v>36</v>
      </c>
      <c r="C97" s="32"/>
      <c r="D97" s="100"/>
      <c r="E97" s="100"/>
      <c r="F97" s="100"/>
      <c r="G97" s="100"/>
      <c r="H97" s="100"/>
      <c r="I97" s="100"/>
      <c r="J97" s="61"/>
      <c r="K97" s="91"/>
      <c r="L97" s="10"/>
      <c r="M97" s="10"/>
      <c r="N97" s="10"/>
      <c r="O97" s="100">
        <f t="shared" si="18"/>
        <v>0</v>
      </c>
      <c r="P97" s="10"/>
      <c r="Q97" s="10"/>
      <c r="R97" s="10"/>
      <c r="S97" s="10"/>
      <c r="T97" s="100">
        <f t="shared" si="19"/>
        <v>0</v>
      </c>
      <c r="U97" s="10"/>
      <c r="V97" s="10"/>
      <c r="W97" s="10"/>
      <c r="X97" s="10"/>
      <c r="Y97" s="100">
        <f t="shared" si="20"/>
        <v>0</v>
      </c>
      <c r="Z97" s="10"/>
      <c r="AA97" s="10"/>
      <c r="AB97" s="10"/>
      <c r="AC97" s="10"/>
      <c r="AD97" s="100">
        <f t="shared" si="21"/>
        <v>0</v>
      </c>
      <c r="AE97" s="100">
        <f t="shared" si="22"/>
        <v>0</v>
      </c>
      <c r="AF97" s="14">
        <f t="shared" si="23"/>
        <v>0</v>
      </c>
    </row>
    <row r="98" spans="1:32">
      <c r="A98" s="12">
        <f t="shared" si="16"/>
        <v>11</v>
      </c>
      <c r="B98" s="32">
        <f t="shared" si="17"/>
        <v>36</v>
      </c>
      <c r="C98" s="32"/>
      <c r="D98" s="100"/>
      <c r="E98" s="100"/>
      <c r="F98" s="100"/>
      <c r="G98" s="100"/>
      <c r="H98" s="100"/>
      <c r="I98" s="100"/>
      <c r="J98" s="61"/>
      <c r="K98" s="91"/>
      <c r="L98" s="10"/>
      <c r="M98" s="10"/>
      <c r="N98" s="10"/>
      <c r="O98" s="100">
        <f t="shared" si="18"/>
        <v>0</v>
      </c>
      <c r="P98" s="10"/>
      <c r="Q98" s="10"/>
      <c r="R98" s="10"/>
      <c r="S98" s="10"/>
      <c r="T98" s="100">
        <f t="shared" si="19"/>
        <v>0</v>
      </c>
      <c r="U98" s="10"/>
      <c r="V98" s="10"/>
      <c r="W98" s="10"/>
      <c r="X98" s="10"/>
      <c r="Y98" s="100">
        <f t="shared" si="20"/>
        <v>0</v>
      </c>
      <c r="Z98" s="10"/>
      <c r="AA98" s="10"/>
      <c r="AB98" s="10"/>
      <c r="AC98" s="10"/>
      <c r="AD98" s="100">
        <f t="shared" si="21"/>
        <v>0</v>
      </c>
      <c r="AE98" s="100">
        <f t="shared" si="22"/>
        <v>0</v>
      </c>
      <c r="AF98" s="14">
        <f t="shared" si="23"/>
        <v>0</v>
      </c>
    </row>
    <row r="99" spans="1:32">
      <c r="A99" s="12">
        <f t="shared" si="16"/>
        <v>11</v>
      </c>
      <c r="B99" s="32">
        <f t="shared" si="17"/>
        <v>36</v>
      </c>
      <c r="C99" s="32"/>
      <c r="D99" s="100"/>
      <c r="E99" s="100"/>
      <c r="F99" s="100"/>
      <c r="G99" s="100"/>
      <c r="H99" s="100"/>
      <c r="I99" s="100"/>
      <c r="J99" s="61"/>
      <c r="K99" s="91"/>
      <c r="L99" s="10"/>
      <c r="M99" s="10"/>
      <c r="N99" s="10"/>
      <c r="O99" s="100">
        <f t="shared" si="18"/>
        <v>0</v>
      </c>
      <c r="P99" s="10"/>
      <c r="Q99" s="10"/>
      <c r="R99" s="10"/>
      <c r="S99" s="10"/>
      <c r="T99" s="100">
        <f t="shared" si="19"/>
        <v>0</v>
      </c>
      <c r="U99" s="10"/>
      <c r="V99" s="10"/>
      <c r="W99" s="10"/>
      <c r="X99" s="10"/>
      <c r="Y99" s="100">
        <f t="shared" si="20"/>
        <v>0</v>
      </c>
      <c r="Z99" s="10"/>
      <c r="AA99" s="10"/>
      <c r="AB99" s="10"/>
      <c r="AC99" s="10"/>
      <c r="AD99" s="100">
        <f t="shared" si="21"/>
        <v>0</v>
      </c>
      <c r="AE99" s="100">
        <f t="shared" si="22"/>
        <v>0</v>
      </c>
      <c r="AF99" s="14">
        <f t="shared" si="23"/>
        <v>0</v>
      </c>
    </row>
    <row r="100" spans="1:32">
      <c r="A100" s="12">
        <f t="shared" si="16"/>
        <v>11</v>
      </c>
      <c r="B100" s="32">
        <f t="shared" si="17"/>
        <v>36</v>
      </c>
      <c r="C100" s="32"/>
      <c r="D100" s="100"/>
      <c r="E100" s="100"/>
      <c r="F100" s="100"/>
      <c r="G100" s="100"/>
      <c r="H100" s="100"/>
      <c r="I100" s="100"/>
      <c r="J100" s="61"/>
      <c r="K100" s="91"/>
      <c r="L100" s="10"/>
      <c r="M100" s="10"/>
      <c r="N100" s="10"/>
      <c r="O100" s="100">
        <f t="shared" si="18"/>
        <v>0</v>
      </c>
      <c r="P100" s="10"/>
      <c r="Q100" s="10"/>
      <c r="R100" s="10"/>
      <c r="S100" s="10"/>
      <c r="T100" s="100">
        <f t="shared" si="19"/>
        <v>0</v>
      </c>
      <c r="U100" s="10"/>
      <c r="V100" s="10"/>
      <c r="W100" s="10"/>
      <c r="X100" s="10"/>
      <c r="Y100" s="100">
        <f t="shared" si="20"/>
        <v>0</v>
      </c>
      <c r="Z100" s="10"/>
      <c r="AA100" s="10"/>
      <c r="AB100" s="10"/>
      <c r="AC100" s="10"/>
      <c r="AD100" s="100">
        <f t="shared" si="21"/>
        <v>0</v>
      </c>
      <c r="AE100" s="100">
        <f t="shared" si="22"/>
        <v>0</v>
      </c>
      <c r="AF100" s="14">
        <f t="shared" si="23"/>
        <v>0</v>
      </c>
    </row>
    <row r="101" spans="1:32">
      <c r="A101" s="12">
        <f t="shared" si="16"/>
        <v>11</v>
      </c>
      <c r="B101" s="32">
        <f t="shared" si="17"/>
        <v>36</v>
      </c>
      <c r="C101" s="32"/>
      <c r="D101" s="100"/>
      <c r="E101" s="100"/>
      <c r="F101" s="100"/>
      <c r="G101" s="100"/>
      <c r="H101" s="100"/>
      <c r="I101" s="100"/>
      <c r="J101" s="61"/>
      <c r="K101" s="91"/>
      <c r="L101" s="10"/>
      <c r="M101" s="10"/>
      <c r="N101" s="10"/>
      <c r="O101" s="100">
        <f t="shared" si="18"/>
        <v>0</v>
      </c>
      <c r="P101" s="10"/>
      <c r="Q101" s="10"/>
      <c r="R101" s="10"/>
      <c r="S101" s="10"/>
      <c r="T101" s="100">
        <f t="shared" si="19"/>
        <v>0</v>
      </c>
      <c r="U101" s="10"/>
      <c r="V101" s="10"/>
      <c r="W101" s="10"/>
      <c r="X101" s="10"/>
      <c r="Y101" s="100">
        <f t="shared" si="20"/>
        <v>0</v>
      </c>
      <c r="Z101" s="10"/>
      <c r="AA101" s="10"/>
      <c r="AB101" s="10"/>
      <c r="AC101" s="10"/>
      <c r="AD101" s="100">
        <f t="shared" si="21"/>
        <v>0</v>
      </c>
      <c r="AE101" s="100">
        <f t="shared" si="22"/>
        <v>0</v>
      </c>
      <c r="AF101" s="14">
        <f t="shared" si="23"/>
        <v>0</v>
      </c>
    </row>
    <row r="102" spans="1:32">
      <c r="A102" s="12">
        <f t="shared" si="16"/>
        <v>11</v>
      </c>
      <c r="B102" s="32">
        <f t="shared" si="17"/>
        <v>36</v>
      </c>
      <c r="C102" s="32"/>
      <c r="D102" s="100"/>
      <c r="E102" s="100"/>
      <c r="F102" s="100"/>
      <c r="G102" s="100"/>
      <c r="H102" s="100"/>
      <c r="I102" s="100"/>
      <c r="J102" s="61"/>
      <c r="K102" s="91"/>
      <c r="L102" s="10"/>
      <c r="M102" s="10"/>
      <c r="N102" s="10"/>
      <c r="O102" s="100">
        <f t="shared" si="18"/>
        <v>0</v>
      </c>
      <c r="P102" s="10"/>
      <c r="Q102" s="10"/>
      <c r="R102" s="10"/>
      <c r="S102" s="10"/>
      <c r="T102" s="100">
        <f t="shared" si="19"/>
        <v>0</v>
      </c>
      <c r="U102" s="10"/>
      <c r="V102" s="10"/>
      <c r="W102" s="10"/>
      <c r="X102" s="10"/>
      <c r="Y102" s="100">
        <f t="shared" si="20"/>
        <v>0</v>
      </c>
      <c r="Z102" s="10"/>
      <c r="AA102" s="10"/>
      <c r="AB102" s="10"/>
      <c r="AC102" s="10"/>
      <c r="AD102" s="100">
        <f t="shared" si="21"/>
        <v>0</v>
      </c>
      <c r="AE102" s="100">
        <f t="shared" si="22"/>
        <v>0</v>
      </c>
      <c r="AF102" s="14">
        <f t="shared" si="23"/>
        <v>0</v>
      </c>
    </row>
    <row r="103" spans="1:32">
      <c r="A103" s="12">
        <f t="shared" si="16"/>
        <v>11</v>
      </c>
      <c r="B103" s="32">
        <f t="shared" si="17"/>
        <v>36</v>
      </c>
      <c r="C103" s="32"/>
      <c r="D103" s="100"/>
      <c r="E103" s="100"/>
      <c r="F103" s="100"/>
      <c r="G103" s="100"/>
      <c r="H103" s="100"/>
      <c r="I103" s="100"/>
      <c r="J103" s="61"/>
      <c r="K103" s="91"/>
      <c r="L103" s="10"/>
      <c r="M103" s="10"/>
      <c r="N103" s="10"/>
      <c r="O103" s="100">
        <f t="shared" si="18"/>
        <v>0</v>
      </c>
      <c r="P103" s="10"/>
      <c r="Q103" s="10"/>
      <c r="R103" s="10"/>
      <c r="S103" s="10"/>
      <c r="T103" s="100">
        <f t="shared" si="19"/>
        <v>0</v>
      </c>
      <c r="U103" s="10"/>
      <c r="V103" s="10"/>
      <c r="W103" s="10"/>
      <c r="X103" s="10"/>
      <c r="Y103" s="100">
        <f t="shared" si="20"/>
        <v>0</v>
      </c>
      <c r="Z103" s="10"/>
      <c r="AA103" s="10"/>
      <c r="AB103" s="10"/>
      <c r="AC103" s="10"/>
      <c r="AD103" s="100">
        <f t="shared" si="21"/>
        <v>0</v>
      </c>
      <c r="AE103" s="100">
        <f t="shared" si="22"/>
        <v>0</v>
      </c>
      <c r="AF103" s="14">
        <f t="shared" si="23"/>
        <v>0</v>
      </c>
    </row>
    <row r="104" spans="1:32">
      <c r="A104" s="12">
        <f t="shared" si="16"/>
        <v>11</v>
      </c>
      <c r="B104" s="32">
        <f t="shared" si="17"/>
        <v>36</v>
      </c>
      <c r="C104" s="32"/>
      <c r="D104" s="100"/>
      <c r="E104" s="100"/>
      <c r="F104" s="100"/>
      <c r="G104" s="100"/>
      <c r="H104" s="100"/>
      <c r="I104" s="100"/>
      <c r="J104" s="61"/>
      <c r="K104" s="91"/>
      <c r="L104" s="10"/>
      <c r="M104" s="10"/>
      <c r="N104" s="10"/>
      <c r="O104" s="100">
        <f t="shared" si="18"/>
        <v>0</v>
      </c>
      <c r="P104" s="10"/>
      <c r="Q104" s="10"/>
      <c r="R104" s="10"/>
      <c r="S104" s="10"/>
      <c r="T104" s="100">
        <f t="shared" si="19"/>
        <v>0</v>
      </c>
      <c r="U104" s="10"/>
      <c r="V104" s="10"/>
      <c r="W104" s="10"/>
      <c r="X104" s="10"/>
      <c r="Y104" s="100">
        <f t="shared" si="20"/>
        <v>0</v>
      </c>
      <c r="Z104" s="10"/>
      <c r="AA104" s="10"/>
      <c r="AB104" s="10"/>
      <c r="AC104" s="10"/>
      <c r="AD104" s="100">
        <f t="shared" si="21"/>
        <v>0</v>
      </c>
      <c r="AE104" s="100">
        <f t="shared" si="22"/>
        <v>0</v>
      </c>
      <c r="AF104" s="14">
        <f t="shared" si="23"/>
        <v>0</v>
      </c>
    </row>
    <row r="105" spans="1:32">
      <c r="A105" s="12">
        <f t="shared" ref="A105:A140" si="24">RANK(AF105,$AF$41:$AF$140,0)</f>
        <v>11</v>
      </c>
      <c r="B105" s="32">
        <f t="shared" ref="B105:B140" si="25">RANK(AE105,$AE$41:$AE$140,0)</f>
        <v>36</v>
      </c>
      <c r="C105" s="32"/>
      <c r="D105" s="100"/>
      <c r="E105" s="100"/>
      <c r="F105" s="100"/>
      <c r="G105" s="100"/>
      <c r="H105" s="100"/>
      <c r="I105" s="100"/>
      <c r="J105" s="61"/>
      <c r="K105" s="91"/>
      <c r="L105" s="10"/>
      <c r="M105" s="10"/>
      <c r="N105" s="10"/>
      <c r="O105" s="100">
        <f t="shared" ref="O105:O136" si="26">(((K105+L105)+M105)+N105)/3</f>
        <v>0</v>
      </c>
      <c r="P105" s="10"/>
      <c r="Q105" s="10"/>
      <c r="R105" s="10"/>
      <c r="S105" s="10"/>
      <c r="T105" s="100">
        <f t="shared" ref="T105:T136" si="27">(((P105+Q105)+R105)+S105)/3</f>
        <v>0</v>
      </c>
      <c r="U105" s="10"/>
      <c r="V105" s="10"/>
      <c r="W105" s="10"/>
      <c r="X105" s="10"/>
      <c r="Y105" s="100">
        <f t="shared" ref="Y105:Y136" si="28">(((U105+V105)+W105)+X105)/3</f>
        <v>0</v>
      </c>
      <c r="Z105" s="10"/>
      <c r="AA105" s="10"/>
      <c r="AB105" s="10"/>
      <c r="AC105" s="10"/>
      <c r="AD105" s="100">
        <f t="shared" ref="AD105:AD136" si="29">(((Z105+AA105)+AB105)+AC105)/3</f>
        <v>0</v>
      </c>
      <c r="AE105" s="100">
        <f t="shared" ref="AE105:AE140" si="30">MAX(O105,T105)</f>
        <v>0</v>
      </c>
      <c r="AF105" s="14">
        <f t="shared" ref="AF105:AF140" si="31">MAX(Y105,AD105)</f>
        <v>0</v>
      </c>
    </row>
    <row r="106" spans="1:32">
      <c r="A106" s="12">
        <f t="shared" si="24"/>
        <v>11</v>
      </c>
      <c r="B106" s="32">
        <f t="shared" si="25"/>
        <v>36</v>
      </c>
      <c r="C106" s="32"/>
      <c r="D106" s="100"/>
      <c r="E106" s="100"/>
      <c r="F106" s="100"/>
      <c r="G106" s="100"/>
      <c r="H106" s="100"/>
      <c r="I106" s="100"/>
      <c r="J106" s="61"/>
      <c r="K106" s="91"/>
      <c r="L106" s="10"/>
      <c r="M106" s="10"/>
      <c r="N106" s="10"/>
      <c r="O106" s="100">
        <f t="shared" si="26"/>
        <v>0</v>
      </c>
      <c r="P106" s="10"/>
      <c r="Q106" s="10"/>
      <c r="R106" s="10"/>
      <c r="S106" s="10"/>
      <c r="T106" s="100">
        <f t="shared" si="27"/>
        <v>0</v>
      </c>
      <c r="U106" s="10"/>
      <c r="V106" s="10"/>
      <c r="W106" s="10"/>
      <c r="X106" s="10"/>
      <c r="Y106" s="100">
        <f t="shared" si="28"/>
        <v>0</v>
      </c>
      <c r="Z106" s="10"/>
      <c r="AA106" s="10"/>
      <c r="AB106" s="10"/>
      <c r="AC106" s="10"/>
      <c r="AD106" s="100">
        <f t="shared" si="29"/>
        <v>0</v>
      </c>
      <c r="AE106" s="100">
        <f t="shared" si="30"/>
        <v>0</v>
      </c>
      <c r="AF106" s="14">
        <f t="shared" si="31"/>
        <v>0</v>
      </c>
    </row>
    <row r="107" spans="1:32">
      <c r="A107" s="12">
        <f t="shared" si="24"/>
        <v>11</v>
      </c>
      <c r="B107" s="32">
        <f t="shared" si="25"/>
        <v>36</v>
      </c>
      <c r="C107" s="32"/>
      <c r="D107" s="100"/>
      <c r="E107" s="100"/>
      <c r="F107" s="100"/>
      <c r="G107" s="100"/>
      <c r="H107" s="100"/>
      <c r="I107" s="100"/>
      <c r="J107" s="61"/>
      <c r="K107" s="91"/>
      <c r="L107" s="10"/>
      <c r="M107" s="10"/>
      <c r="N107" s="10"/>
      <c r="O107" s="100">
        <f t="shared" si="26"/>
        <v>0</v>
      </c>
      <c r="P107" s="10"/>
      <c r="Q107" s="10"/>
      <c r="R107" s="10"/>
      <c r="S107" s="10"/>
      <c r="T107" s="100">
        <f t="shared" si="27"/>
        <v>0</v>
      </c>
      <c r="U107" s="10"/>
      <c r="V107" s="10"/>
      <c r="W107" s="10"/>
      <c r="X107" s="10"/>
      <c r="Y107" s="100">
        <f t="shared" si="28"/>
        <v>0</v>
      </c>
      <c r="Z107" s="10"/>
      <c r="AA107" s="10"/>
      <c r="AB107" s="10"/>
      <c r="AC107" s="10"/>
      <c r="AD107" s="100">
        <f t="shared" si="29"/>
        <v>0</v>
      </c>
      <c r="AE107" s="100">
        <f t="shared" si="30"/>
        <v>0</v>
      </c>
      <c r="AF107" s="14">
        <f t="shared" si="31"/>
        <v>0</v>
      </c>
    </row>
    <row r="108" spans="1:32">
      <c r="A108" s="12">
        <f t="shared" si="24"/>
        <v>11</v>
      </c>
      <c r="B108" s="32">
        <f t="shared" si="25"/>
        <v>36</v>
      </c>
      <c r="C108" s="32"/>
      <c r="D108" s="100"/>
      <c r="E108" s="100"/>
      <c r="F108" s="100"/>
      <c r="G108" s="100"/>
      <c r="H108" s="100"/>
      <c r="I108" s="100"/>
      <c r="J108" s="61"/>
      <c r="K108" s="91"/>
      <c r="L108" s="10"/>
      <c r="M108" s="10"/>
      <c r="N108" s="10"/>
      <c r="O108" s="100">
        <f t="shared" si="26"/>
        <v>0</v>
      </c>
      <c r="P108" s="10"/>
      <c r="Q108" s="10"/>
      <c r="R108" s="10"/>
      <c r="S108" s="10"/>
      <c r="T108" s="100">
        <f t="shared" si="27"/>
        <v>0</v>
      </c>
      <c r="U108" s="10"/>
      <c r="V108" s="10"/>
      <c r="W108" s="10"/>
      <c r="X108" s="10"/>
      <c r="Y108" s="100">
        <f t="shared" si="28"/>
        <v>0</v>
      </c>
      <c r="Z108" s="10"/>
      <c r="AA108" s="10"/>
      <c r="AB108" s="10"/>
      <c r="AC108" s="10"/>
      <c r="AD108" s="100">
        <f t="shared" si="29"/>
        <v>0</v>
      </c>
      <c r="AE108" s="100">
        <f t="shared" si="30"/>
        <v>0</v>
      </c>
      <c r="AF108" s="14">
        <f t="shared" si="31"/>
        <v>0</v>
      </c>
    </row>
    <row r="109" spans="1:32">
      <c r="A109" s="12">
        <f t="shared" si="24"/>
        <v>11</v>
      </c>
      <c r="B109" s="32">
        <f t="shared" si="25"/>
        <v>36</v>
      </c>
      <c r="C109" s="32"/>
      <c r="D109" s="100"/>
      <c r="E109" s="100"/>
      <c r="F109" s="100"/>
      <c r="G109" s="100"/>
      <c r="H109" s="100"/>
      <c r="I109" s="100"/>
      <c r="J109" s="61"/>
      <c r="K109" s="91"/>
      <c r="L109" s="10"/>
      <c r="M109" s="10"/>
      <c r="N109" s="10"/>
      <c r="O109" s="100">
        <f t="shared" si="26"/>
        <v>0</v>
      </c>
      <c r="P109" s="10"/>
      <c r="Q109" s="10"/>
      <c r="R109" s="10"/>
      <c r="S109" s="10"/>
      <c r="T109" s="100">
        <f t="shared" si="27"/>
        <v>0</v>
      </c>
      <c r="U109" s="10"/>
      <c r="V109" s="10"/>
      <c r="W109" s="10"/>
      <c r="X109" s="10"/>
      <c r="Y109" s="100">
        <f t="shared" si="28"/>
        <v>0</v>
      </c>
      <c r="Z109" s="10"/>
      <c r="AA109" s="10"/>
      <c r="AB109" s="10"/>
      <c r="AC109" s="10"/>
      <c r="AD109" s="100">
        <f t="shared" si="29"/>
        <v>0</v>
      </c>
      <c r="AE109" s="100">
        <f t="shared" si="30"/>
        <v>0</v>
      </c>
      <c r="AF109" s="14">
        <f t="shared" si="31"/>
        <v>0</v>
      </c>
    </row>
    <row r="110" spans="1:32">
      <c r="A110" s="12">
        <f t="shared" si="24"/>
        <v>11</v>
      </c>
      <c r="B110" s="32">
        <f t="shared" si="25"/>
        <v>36</v>
      </c>
      <c r="C110" s="32"/>
      <c r="D110" s="100"/>
      <c r="E110" s="100"/>
      <c r="F110" s="100"/>
      <c r="G110" s="100"/>
      <c r="H110" s="100"/>
      <c r="I110" s="100"/>
      <c r="J110" s="61"/>
      <c r="K110" s="91"/>
      <c r="L110" s="10"/>
      <c r="M110" s="10"/>
      <c r="N110" s="10"/>
      <c r="O110" s="100">
        <f t="shared" si="26"/>
        <v>0</v>
      </c>
      <c r="P110" s="10"/>
      <c r="Q110" s="10"/>
      <c r="R110" s="10"/>
      <c r="S110" s="10"/>
      <c r="T110" s="100">
        <f t="shared" si="27"/>
        <v>0</v>
      </c>
      <c r="U110" s="10"/>
      <c r="V110" s="10"/>
      <c r="W110" s="10"/>
      <c r="X110" s="10"/>
      <c r="Y110" s="100">
        <f t="shared" si="28"/>
        <v>0</v>
      </c>
      <c r="Z110" s="10"/>
      <c r="AA110" s="10"/>
      <c r="AB110" s="10"/>
      <c r="AC110" s="10"/>
      <c r="AD110" s="100">
        <f t="shared" si="29"/>
        <v>0</v>
      </c>
      <c r="AE110" s="100">
        <f t="shared" si="30"/>
        <v>0</v>
      </c>
      <c r="AF110" s="14">
        <f t="shared" si="31"/>
        <v>0</v>
      </c>
    </row>
    <row r="111" spans="1:32">
      <c r="A111" s="12">
        <f t="shared" si="24"/>
        <v>11</v>
      </c>
      <c r="B111" s="32">
        <f t="shared" si="25"/>
        <v>36</v>
      </c>
      <c r="C111" s="32"/>
      <c r="D111" s="100"/>
      <c r="E111" s="100"/>
      <c r="F111" s="100"/>
      <c r="G111" s="100"/>
      <c r="H111" s="100"/>
      <c r="I111" s="100"/>
      <c r="J111" s="61"/>
      <c r="K111" s="91"/>
      <c r="L111" s="10"/>
      <c r="M111" s="10"/>
      <c r="N111" s="10"/>
      <c r="O111" s="100">
        <f t="shared" si="26"/>
        <v>0</v>
      </c>
      <c r="P111" s="10"/>
      <c r="Q111" s="10"/>
      <c r="R111" s="10"/>
      <c r="S111" s="10"/>
      <c r="T111" s="100">
        <f t="shared" si="27"/>
        <v>0</v>
      </c>
      <c r="U111" s="10"/>
      <c r="V111" s="10"/>
      <c r="W111" s="10"/>
      <c r="X111" s="10"/>
      <c r="Y111" s="100">
        <f t="shared" si="28"/>
        <v>0</v>
      </c>
      <c r="Z111" s="10"/>
      <c r="AA111" s="10"/>
      <c r="AB111" s="10"/>
      <c r="AC111" s="10"/>
      <c r="AD111" s="100">
        <f t="shared" si="29"/>
        <v>0</v>
      </c>
      <c r="AE111" s="100">
        <f t="shared" si="30"/>
        <v>0</v>
      </c>
      <c r="AF111" s="14">
        <f t="shared" si="31"/>
        <v>0</v>
      </c>
    </row>
    <row r="112" spans="1:32">
      <c r="A112" s="12">
        <f t="shared" si="24"/>
        <v>11</v>
      </c>
      <c r="B112" s="32">
        <f t="shared" si="25"/>
        <v>36</v>
      </c>
      <c r="C112" s="32"/>
      <c r="D112" s="100"/>
      <c r="E112" s="100"/>
      <c r="F112" s="100"/>
      <c r="G112" s="100"/>
      <c r="H112" s="100"/>
      <c r="I112" s="100"/>
      <c r="J112" s="61"/>
      <c r="K112" s="91"/>
      <c r="L112" s="10"/>
      <c r="M112" s="10"/>
      <c r="N112" s="10"/>
      <c r="O112" s="100">
        <f t="shared" si="26"/>
        <v>0</v>
      </c>
      <c r="P112" s="10"/>
      <c r="Q112" s="10"/>
      <c r="R112" s="10"/>
      <c r="S112" s="10"/>
      <c r="T112" s="100">
        <f t="shared" si="27"/>
        <v>0</v>
      </c>
      <c r="U112" s="10"/>
      <c r="V112" s="10"/>
      <c r="W112" s="10"/>
      <c r="X112" s="10"/>
      <c r="Y112" s="100">
        <f t="shared" si="28"/>
        <v>0</v>
      </c>
      <c r="Z112" s="10"/>
      <c r="AA112" s="10"/>
      <c r="AB112" s="10"/>
      <c r="AC112" s="10"/>
      <c r="AD112" s="100">
        <f t="shared" si="29"/>
        <v>0</v>
      </c>
      <c r="AE112" s="100">
        <f t="shared" si="30"/>
        <v>0</v>
      </c>
      <c r="AF112" s="14">
        <f t="shared" si="31"/>
        <v>0</v>
      </c>
    </row>
    <row r="113" spans="1:32">
      <c r="A113" s="12">
        <f t="shared" si="24"/>
        <v>11</v>
      </c>
      <c r="B113" s="32">
        <f t="shared" si="25"/>
        <v>36</v>
      </c>
      <c r="C113" s="32"/>
      <c r="D113" s="100"/>
      <c r="E113" s="100"/>
      <c r="F113" s="100"/>
      <c r="G113" s="100"/>
      <c r="H113" s="100"/>
      <c r="I113" s="100"/>
      <c r="J113" s="61"/>
      <c r="K113" s="91"/>
      <c r="L113" s="10"/>
      <c r="M113" s="10"/>
      <c r="N113" s="10"/>
      <c r="O113" s="100">
        <f t="shared" si="26"/>
        <v>0</v>
      </c>
      <c r="P113" s="10"/>
      <c r="Q113" s="10"/>
      <c r="R113" s="10"/>
      <c r="S113" s="10"/>
      <c r="T113" s="100">
        <f t="shared" si="27"/>
        <v>0</v>
      </c>
      <c r="U113" s="10"/>
      <c r="V113" s="10"/>
      <c r="W113" s="10"/>
      <c r="X113" s="10"/>
      <c r="Y113" s="100">
        <f t="shared" si="28"/>
        <v>0</v>
      </c>
      <c r="Z113" s="10"/>
      <c r="AA113" s="10"/>
      <c r="AB113" s="10"/>
      <c r="AC113" s="10"/>
      <c r="AD113" s="100">
        <f t="shared" si="29"/>
        <v>0</v>
      </c>
      <c r="AE113" s="100">
        <f t="shared" si="30"/>
        <v>0</v>
      </c>
      <c r="AF113" s="14">
        <f t="shared" si="31"/>
        <v>0</v>
      </c>
    </row>
    <row r="114" spans="1:32">
      <c r="A114" s="12">
        <f t="shared" si="24"/>
        <v>11</v>
      </c>
      <c r="B114" s="32">
        <f t="shared" si="25"/>
        <v>36</v>
      </c>
      <c r="C114" s="32"/>
      <c r="D114" s="100"/>
      <c r="E114" s="100"/>
      <c r="F114" s="100"/>
      <c r="G114" s="100"/>
      <c r="H114" s="100"/>
      <c r="I114" s="100"/>
      <c r="J114" s="61"/>
      <c r="K114" s="91"/>
      <c r="L114" s="10"/>
      <c r="M114" s="10"/>
      <c r="N114" s="10"/>
      <c r="O114" s="100">
        <f t="shared" si="26"/>
        <v>0</v>
      </c>
      <c r="P114" s="10"/>
      <c r="Q114" s="10"/>
      <c r="R114" s="10"/>
      <c r="S114" s="10"/>
      <c r="T114" s="100">
        <f t="shared" si="27"/>
        <v>0</v>
      </c>
      <c r="U114" s="10"/>
      <c r="V114" s="10"/>
      <c r="W114" s="10"/>
      <c r="X114" s="10"/>
      <c r="Y114" s="100">
        <f t="shared" si="28"/>
        <v>0</v>
      </c>
      <c r="Z114" s="10"/>
      <c r="AA114" s="10"/>
      <c r="AB114" s="10"/>
      <c r="AC114" s="10"/>
      <c r="AD114" s="100">
        <f t="shared" si="29"/>
        <v>0</v>
      </c>
      <c r="AE114" s="100">
        <f t="shared" si="30"/>
        <v>0</v>
      </c>
      <c r="AF114" s="14">
        <f t="shared" si="31"/>
        <v>0</v>
      </c>
    </row>
    <row r="115" spans="1:32">
      <c r="A115" s="12">
        <f t="shared" si="24"/>
        <v>11</v>
      </c>
      <c r="B115" s="32">
        <f t="shared" si="25"/>
        <v>36</v>
      </c>
      <c r="C115" s="32"/>
      <c r="D115" s="100"/>
      <c r="E115" s="100"/>
      <c r="F115" s="100"/>
      <c r="G115" s="100"/>
      <c r="H115" s="100"/>
      <c r="I115" s="100"/>
      <c r="J115" s="61"/>
      <c r="K115" s="91"/>
      <c r="L115" s="10"/>
      <c r="M115" s="10"/>
      <c r="N115" s="10"/>
      <c r="O115" s="100">
        <f t="shared" si="26"/>
        <v>0</v>
      </c>
      <c r="P115" s="10"/>
      <c r="Q115" s="10"/>
      <c r="R115" s="10"/>
      <c r="S115" s="10"/>
      <c r="T115" s="100">
        <f t="shared" si="27"/>
        <v>0</v>
      </c>
      <c r="U115" s="10"/>
      <c r="V115" s="10"/>
      <c r="W115" s="10"/>
      <c r="X115" s="10"/>
      <c r="Y115" s="100">
        <f t="shared" si="28"/>
        <v>0</v>
      </c>
      <c r="Z115" s="10"/>
      <c r="AA115" s="10"/>
      <c r="AB115" s="10"/>
      <c r="AC115" s="10"/>
      <c r="AD115" s="100">
        <f t="shared" si="29"/>
        <v>0</v>
      </c>
      <c r="AE115" s="100">
        <f t="shared" si="30"/>
        <v>0</v>
      </c>
      <c r="AF115" s="14">
        <f t="shared" si="31"/>
        <v>0</v>
      </c>
    </row>
    <row r="116" spans="1:32">
      <c r="A116" s="12">
        <f t="shared" si="24"/>
        <v>11</v>
      </c>
      <c r="B116" s="32">
        <f t="shared" si="25"/>
        <v>36</v>
      </c>
      <c r="C116" s="32"/>
      <c r="D116" s="100"/>
      <c r="E116" s="100"/>
      <c r="F116" s="100"/>
      <c r="G116" s="100"/>
      <c r="H116" s="100"/>
      <c r="I116" s="100"/>
      <c r="J116" s="61"/>
      <c r="K116" s="91"/>
      <c r="L116" s="10"/>
      <c r="M116" s="10"/>
      <c r="N116" s="10"/>
      <c r="O116" s="100">
        <f t="shared" si="26"/>
        <v>0</v>
      </c>
      <c r="P116" s="10"/>
      <c r="Q116" s="10"/>
      <c r="R116" s="10"/>
      <c r="S116" s="10"/>
      <c r="T116" s="100">
        <f t="shared" si="27"/>
        <v>0</v>
      </c>
      <c r="U116" s="10"/>
      <c r="V116" s="10"/>
      <c r="W116" s="10"/>
      <c r="X116" s="10"/>
      <c r="Y116" s="100">
        <f t="shared" si="28"/>
        <v>0</v>
      </c>
      <c r="Z116" s="10"/>
      <c r="AA116" s="10"/>
      <c r="AB116" s="10"/>
      <c r="AC116" s="10"/>
      <c r="AD116" s="100">
        <f t="shared" si="29"/>
        <v>0</v>
      </c>
      <c r="AE116" s="100">
        <f t="shared" si="30"/>
        <v>0</v>
      </c>
      <c r="AF116" s="14">
        <f t="shared" si="31"/>
        <v>0</v>
      </c>
    </row>
    <row r="117" spans="1:32">
      <c r="A117" s="12">
        <f t="shared" si="24"/>
        <v>11</v>
      </c>
      <c r="B117" s="32">
        <f t="shared" si="25"/>
        <v>36</v>
      </c>
      <c r="C117" s="32"/>
      <c r="D117" s="100"/>
      <c r="E117" s="100"/>
      <c r="F117" s="100"/>
      <c r="G117" s="100"/>
      <c r="H117" s="100"/>
      <c r="I117" s="100"/>
      <c r="J117" s="61"/>
      <c r="K117" s="91"/>
      <c r="L117" s="10"/>
      <c r="M117" s="10"/>
      <c r="N117" s="10"/>
      <c r="O117" s="100">
        <f t="shared" si="26"/>
        <v>0</v>
      </c>
      <c r="P117" s="10"/>
      <c r="Q117" s="10"/>
      <c r="R117" s="10"/>
      <c r="S117" s="10"/>
      <c r="T117" s="100">
        <f t="shared" si="27"/>
        <v>0</v>
      </c>
      <c r="U117" s="10"/>
      <c r="V117" s="10"/>
      <c r="W117" s="10"/>
      <c r="X117" s="10"/>
      <c r="Y117" s="100">
        <f t="shared" si="28"/>
        <v>0</v>
      </c>
      <c r="Z117" s="10"/>
      <c r="AA117" s="10"/>
      <c r="AB117" s="10"/>
      <c r="AC117" s="10"/>
      <c r="AD117" s="100">
        <f t="shared" si="29"/>
        <v>0</v>
      </c>
      <c r="AE117" s="100">
        <f t="shared" si="30"/>
        <v>0</v>
      </c>
      <c r="AF117" s="14">
        <f t="shared" si="31"/>
        <v>0</v>
      </c>
    </row>
    <row r="118" spans="1:32">
      <c r="A118" s="12">
        <f t="shared" si="24"/>
        <v>11</v>
      </c>
      <c r="B118" s="32">
        <f t="shared" si="25"/>
        <v>36</v>
      </c>
      <c r="C118" s="32"/>
      <c r="D118" s="100"/>
      <c r="E118" s="100"/>
      <c r="F118" s="100"/>
      <c r="G118" s="100"/>
      <c r="H118" s="100"/>
      <c r="I118" s="100"/>
      <c r="J118" s="61"/>
      <c r="K118" s="91"/>
      <c r="L118" s="10"/>
      <c r="M118" s="10"/>
      <c r="N118" s="10"/>
      <c r="O118" s="100">
        <f t="shared" si="26"/>
        <v>0</v>
      </c>
      <c r="P118" s="10"/>
      <c r="Q118" s="10"/>
      <c r="R118" s="10"/>
      <c r="S118" s="10"/>
      <c r="T118" s="100">
        <f t="shared" si="27"/>
        <v>0</v>
      </c>
      <c r="U118" s="10"/>
      <c r="V118" s="10"/>
      <c r="W118" s="10"/>
      <c r="X118" s="10"/>
      <c r="Y118" s="100">
        <f t="shared" si="28"/>
        <v>0</v>
      </c>
      <c r="Z118" s="10"/>
      <c r="AA118" s="10"/>
      <c r="AB118" s="10"/>
      <c r="AC118" s="10"/>
      <c r="AD118" s="100">
        <f t="shared" si="29"/>
        <v>0</v>
      </c>
      <c r="AE118" s="100">
        <f t="shared" si="30"/>
        <v>0</v>
      </c>
      <c r="AF118" s="14">
        <f t="shared" si="31"/>
        <v>0</v>
      </c>
    </row>
    <row r="119" spans="1:32">
      <c r="A119" s="12">
        <f t="shared" si="24"/>
        <v>11</v>
      </c>
      <c r="B119" s="32">
        <f t="shared" si="25"/>
        <v>36</v>
      </c>
      <c r="C119" s="32"/>
      <c r="D119" s="100"/>
      <c r="E119" s="100"/>
      <c r="F119" s="100"/>
      <c r="G119" s="100"/>
      <c r="H119" s="100"/>
      <c r="I119" s="100"/>
      <c r="J119" s="61"/>
      <c r="K119" s="91"/>
      <c r="L119" s="10"/>
      <c r="M119" s="10"/>
      <c r="N119" s="10"/>
      <c r="O119" s="100">
        <f t="shared" si="26"/>
        <v>0</v>
      </c>
      <c r="P119" s="10"/>
      <c r="Q119" s="10"/>
      <c r="R119" s="10"/>
      <c r="S119" s="10"/>
      <c r="T119" s="100">
        <f t="shared" si="27"/>
        <v>0</v>
      </c>
      <c r="U119" s="10"/>
      <c r="V119" s="10"/>
      <c r="W119" s="10"/>
      <c r="X119" s="10"/>
      <c r="Y119" s="100">
        <f t="shared" si="28"/>
        <v>0</v>
      </c>
      <c r="Z119" s="10"/>
      <c r="AA119" s="10"/>
      <c r="AB119" s="10"/>
      <c r="AC119" s="10"/>
      <c r="AD119" s="100">
        <f t="shared" si="29"/>
        <v>0</v>
      </c>
      <c r="AE119" s="100">
        <f t="shared" si="30"/>
        <v>0</v>
      </c>
      <c r="AF119" s="14">
        <f t="shared" si="31"/>
        <v>0</v>
      </c>
    </row>
    <row r="120" spans="1:32">
      <c r="A120" s="12">
        <f t="shared" si="24"/>
        <v>11</v>
      </c>
      <c r="B120" s="32">
        <f t="shared" si="25"/>
        <v>36</v>
      </c>
      <c r="C120" s="32"/>
      <c r="D120" s="100"/>
      <c r="E120" s="100"/>
      <c r="F120" s="100"/>
      <c r="G120" s="100"/>
      <c r="H120" s="100"/>
      <c r="I120" s="100"/>
      <c r="J120" s="61"/>
      <c r="K120" s="91"/>
      <c r="L120" s="10"/>
      <c r="M120" s="10"/>
      <c r="N120" s="10"/>
      <c r="O120" s="100">
        <f t="shared" si="26"/>
        <v>0</v>
      </c>
      <c r="P120" s="10"/>
      <c r="Q120" s="10"/>
      <c r="R120" s="10"/>
      <c r="S120" s="10"/>
      <c r="T120" s="100">
        <f t="shared" si="27"/>
        <v>0</v>
      </c>
      <c r="U120" s="10"/>
      <c r="V120" s="10"/>
      <c r="W120" s="10"/>
      <c r="X120" s="10"/>
      <c r="Y120" s="100">
        <f t="shared" si="28"/>
        <v>0</v>
      </c>
      <c r="Z120" s="10"/>
      <c r="AA120" s="10"/>
      <c r="AB120" s="10"/>
      <c r="AC120" s="10"/>
      <c r="AD120" s="100">
        <f t="shared" si="29"/>
        <v>0</v>
      </c>
      <c r="AE120" s="100">
        <f t="shared" si="30"/>
        <v>0</v>
      </c>
      <c r="AF120" s="14">
        <f t="shared" si="31"/>
        <v>0</v>
      </c>
    </row>
    <row r="121" spans="1:32">
      <c r="A121" s="12">
        <f t="shared" si="24"/>
        <v>11</v>
      </c>
      <c r="B121" s="32">
        <f t="shared" si="25"/>
        <v>36</v>
      </c>
      <c r="C121" s="32"/>
      <c r="D121" s="100"/>
      <c r="E121" s="100"/>
      <c r="F121" s="100"/>
      <c r="G121" s="100"/>
      <c r="H121" s="100"/>
      <c r="I121" s="100"/>
      <c r="J121" s="61"/>
      <c r="K121" s="91"/>
      <c r="L121" s="10"/>
      <c r="M121" s="10"/>
      <c r="N121" s="10"/>
      <c r="O121" s="100">
        <f t="shared" si="26"/>
        <v>0</v>
      </c>
      <c r="P121" s="10"/>
      <c r="Q121" s="10"/>
      <c r="R121" s="10"/>
      <c r="S121" s="10"/>
      <c r="T121" s="100">
        <f t="shared" si="27"/>
        <v>0</v>
      </c>
      <c r="U121" s="10"/>
      <c r="V121" s="10"/>
      <c r="W121" s="10"/>
      <c r="X121" s="10"/>
      <c r="Y121" s="100">
        <f t="shared" si="28"/>
        <v>0</v>
      </c>
      <c r="Z121" s="10"/>
      <c r="AA121" s="10"/>
      <c r="AB121" s="10"/>
      <c r="AC121" s="10"/>
      <c r="AD121" s="100">
        <f t="shared" si="29"/>
        <v>0</v>
      </c>
      <c r="AE121" s="100">
        <f t="shared" si="30"/>
        <v>0</v>
      </c>
      <c r="AF121" s="14">
        <f t="shared" si="31"/>
        <v>0</v>
      </c>
    </row>
    <row r="122" spans="1:32">
      <c r="A122" s="12">
        <f t="shared" si="24"/>
        <v>11</v>
      </c>
      <c r="B122" s="32">
        <f t="shared" si="25"/>
        <v>36</v>
      </c>
      <c r="C122" s="32"/>
      <c r="D122" s="100"/>
      <c r="E122" s="100"/>
      <c r="F122" s="100"/>
      <c r="G122" s="100"/>
      <c r="H122" s="100"/>
      <c r="I122" s="100"/>
      <c r="J122" s="61"/>
      <c r="K122" s="91"/>
      <c r="L122" s="10"/>
      <c r="M122" s="10"/>
      <c r="N122" s="10"/>
      <c r="O122" s="100">
        <f t="shared" si="26"/>
        <v>0</v>
      </c>
      <c r="P122" s="10"/>
      <c r="Q122" s="10"/>
      <c r="R122" s="10"/>
      <c r="S122" s="10"/>
      <c r="T122" s="100">
        <f t="shared" si="27"/>
        <v>0</v>
      </c>
      <c r="U122" s="10"/>
      <c r="V122" s="10"/>
      <c r="W122" s="10"/>
      <c r="X122" s="10"/>
      <c r="Y122" s="100">
        <f t="shared" si="28"/>
        <v>0</v>
      </c>
      <c r="Z122" s="10"/>
      <c r="AA122" s="10"/>
      <c r="AB122" s="10"/>
      <c r="AC122" s="10"/>
      <c r="AD122" s="100">
        <f t="shared" si="29"/>
        <v>0</v>
      </c>
      <c r="AE122" s="100">
        <f t="shared" si="30"/>
        <v>0</v>
      </c>
      <c r="AF122" s="14">
        <f t="shared" si="31"/>
        <v>0</v>
      </c>
    </row>
    <row r="123" spans="1:32">
      <c r="A123" s="12">
        <f t="shared" si="24"/>
        <v>11</v>
      </c>
      <c r="B123" s="32">
        <f t="shared" si="25"/>
        <v>36</v>
      </c>
      <c r="C123" s="32"/>
      <c r="D123" s="100"/>
      <c r="E123" s="100"/>
      <c r="F123" s="100"/>
      <c r="G123" s="100"/>
      <c r="H123" s="100"/>
      <c r="I123" s="100"/>
      <c r="J123" s="61"/>
      <c r="K123" s="91"/>
      <c r="L123" s="10"/>
      <c r="M123" s="10"/>
      <c r="N123" s="10"/>
      <c r="O123" s="100">
        <f t="shared" si="26"/>
        <v>0</v>
      </c>
      <c r="P123" s="10"/>
      <c r="Q123" s="10"/>
      <c r="R123" s="10"/>
      <c r="S123" s="10"/>
      <c r="T123" s="100">
        <f t="shared" si="27"/>
        <v>0</v>
      </c>
      <c r="U123" s="10"/>
      <c r="V123" s="10"/>
      <c r="W123" s="10"/>
      <c r="X123" s="10"/>
      <c r="Y123" s="100">
        <f t="shared" si="28"/>
        <v>0</v>
      </c>
      <c r="Z123" s="10"/>
      <c r="AA123" s="10"/>
      <c r="AB123" s="10"/>
      <c r="AC123" s="10"/>
      <c r="AD123" s="100">
        <f t="shared" si="29"/>
        <v>0</v>
      </c>
      <c r="AE123" s="100">
        <f t="shared" si="30"/>
        <v>0</v>
      </c>
      <c r="AF123" s="14">
        <f t="shared" si="31"/>
        <v>0</v>
      </c>
    </row>
    <row r="124" spans="1:32">
      <c r="A124" s="12">
        <f t="shared" si="24"/>
        <v>11</v>
      </c>
      <c r="B124" s="32">
        <f t="shared" si="25"/>
        <v>36</v>
      </c>
      <c r="C124" s="32"/>
      <c r="D124" s="100"/>
      <c r="E124" s="100"/>
      <c r="F124" s="100"/>
      <c r="G124" s="100"/>
      <c r="H124" s="100"/>
      <c r="I124" s="100"/>
      <c r="J124" s="61"/>
      <c r="K124" s="91"/>
      <c r="L124" s="10"/>
      <c r="M124" s="10"/>
      <c r="N124" s="10"/>
      <c r="O124" s="100">
        <f t="shared" si="26"/>
        <v>0</v>
      </c>
      <c r="P124" s="10"/>
      <c r="Q124" s="10"/>
      <c r="R124" s="10"/>
      <c r="S124" s="10"/>
      <c r="T124" s="100">
        <f t="shared" si="27"/>
        <v>0</v>
      </c>
      <c r="U124" s="10"/>
      <c r="V124" s="10"/>
      <c r="W124" s="10"/>
      <c r="X124" s="10"/>
      <c r="Y124" s="100">
        <f t="shared" si="28"/>
        <v>0</v>
      </c>
      <c r="Z124" s="10"/>
      <c r="AA124" s="10"/>
      <c r="AB124" s="10"/>
      <c r="AC124" s="10"/>
      <c r="AD124" s="100">
        <f t="shared" si="29"/>
        <v>0</v>
      </c>
      <c r="AE124" s="100">
        <f t="shared" si="30"/>
        <v>0</v>
      </c>
      <c r="AF124" s="14">
        <f t="shared" si="31"/>
        <v>0</v>
      </c>
    </row>
    <row r="125" spans="1:32">
      <c r="A125" s="12">
        <f t="shared" si="24"/>
        <v>11</v>
      </c>
      <c r="B125" s="32">
        <f t="shared" si="25"/>
        <v>36</v>
      </c>
      <c r="C125" s="32"/>
      <c r="D125" s="100"/>
      <c r="E125" s="100"/>
      <c r="F125" s="100"/>
      <c r="G125" s="100"/>
      <c r="H125" s="100"/>
      <c r="I125" s="100"/>
      <c r="J125" s="61"/>
      <c r="K125" s="91"/>
      <c r="L125" s="10"/>
      <c r="M125" s="10"/>
      <c r="N125" s="10"/>
      <c r="O125" s="100">
        <f t="shared" si="26"/>
        <v>0</v>
      </c>
      <c r="P125" s="10"/>
      <c r="Q125" s="10"/>
      <c r="R125" s="10"/>
      <c r="S125" s="10"/>
      <c r="T125" s="100">
        <f t="shared" si="27"/>
        <v>0</v>
      </c>
      <c r="U125" s="10"/>
      <c r="V125" s="10"/>
      <c r="W125" s="10"/>
      <c r="X125" s="10"/>
      <c r="Y125" s="100">
        <f t="shared" si="28"/>
        <v>0</v>
      </c>
      <c r="Z125" s="10"/>
      <c r="AA125" s="10"/>
      <c r="AB125" s="10"/>
      <c r="AC125" s="10"/>
      <c r="AD125" s="100">
        <f t="shared" si="29"/>
        <v>0</v>
      </c>
      <c r="AE125" s="100">
        <f t="shared" si="30"/>
        <v>0</v>
      </c>
      <c r="AF125" s="14">
        <f t="shared" si="31"/>
        <v>0</v>
      </c>
    </row>
    <row r="126" spans="1:32">
      <c r="A126" s="12">
        <f t="shared" si="24"/>
        <v>11</v>
      </c>
      <c r="B126" s="32">
        <f t="shared" si="25"/>
        <v>36</v>
      </c>
      <c r="C126" s="32"/>
      <c r="D126" s="100"/>
      <c r="E126" s="100"/>
      <c r="F126" s="100"/>
      <c r="G126" s="100"/>
      <c r="H126" s="100"/>
      <c r="I126" s="100"/>
      <c r="J126" s="61"/>
      <c r="K126" s="91"/>
      <c r="L126" s="10"/>
      <c r="M126" s="10"/>
      <c r="N126" s="10"/>
      <c r="O126" s="100">
        <f t="shared" si="26"/>
        <v>0</v>
      </c>
      <c r="P126" s="10"/>
      <c r="Q126" s="10"/>
      <c r="R126" s="10"/>
      <c r="S126" s="10"/>
      <c r="T126" s="100">
        <f t="shared" si="27"/>
        <v>0</v>
      </c>
      <c r="U126" s="10"/>
      <c r="V126" s="10"/>
      <c r="W126" s="10"/>
      <c r="X126" s="10"/>
      <c r="Y126" s="100">
        <f t="shared" si="28"/>
        <v>0</v>
      </c>
      <c r="Z126" s="10"/>
      <c r="AA126" s="10"/>
      <c r="AB126" s="10"/>
      <c r="AC126" s="10"/>
      <c r="AD126" s="100">
        <f t="shared" si="29"/>
        <v>0</v>
      </c>
      <c r="AE126" s="100">
        <f t="shared" si="30"/>
        <v>0</v>
      </c>
      <c r="AF126" s="14">
        <f t="shared" si="31"/>
        <v>0</v>
      </c>
    </row>
    <row r="127" spans="1:32">
      <c r="A127" s="12">
        <f t="shared" si="24"/>
        <v>11</v>
      </c>
      <c r="B127" s="32">
        <f t="shared" si="25"/>
        <v>36</v>
      </c>
      <c r="C127" s="32"/>
      <c r="D127" s="100"/>
      <c r="E127" s="100"/>
      <c r="F127" s="100"/>
      <c r="G127" s="100"/>
      <c r="H127" s="100"/>
      <c r="I127" s="100"/>
      <c r="J127" s="61"/>
      <c r="K127" s="91"/>
      <c r="L127" s="10"/>
      <c r="M127" s="10"/>
      <c r="N127" s="10"/>
      <c r="O127" s="100">
        <f t="shared" si="26"/>
        <v>0</v>
      </c>
      <c r="P127" s="10"/>
      <c r="Q127" s="10"/>
      <c r="R127" s="10"/>
      <c r="S127" s="10"/>
      <c r="T127" s="100">
        <f t="shared" si="27"/>
        <v>0</v>
      </c>
      <c r="U127" s="10"/>
      <c r="V127" s="10"/>
      <c r="W127" s="10"/>
      <c r="X127" s="10"/>
      <c r="Y127" s="100">
        <f t="shared" si="28"/>
        <v>0</v>
      </c>
      <c r="Z127" s="10"/>
      <c r="AA127" s="10"/>
      <c r="AB127" s="10"/>
      <c r="AC127" s="10"/>
      <c r="AD127" s="100">
        <f t="shared" si="29"/>
        <v>0</v>
      </c>
      <c r="AE127" s="100">
        <f t="shared" si="30"/>
        <v>0</v>
      </c>
      <c r="AF127" s="14">
        <f t="shared" si="31"/>
        <v>0</v>
      </c>
    </row>
    <row r="128" spans="1:32">
      <c r="A128" s="12">
        <f t="shared" si="24"/>
        <v>11</v>
      </c>
      <c r="B128" s="32">
        <f t="shared" si="25"/>
        <v>36</v>
      </c>
      <c r="C128" s="32"/>
      <c r="D128" s="100"/>
      <c r="E128" s="100"/>
      <c r="F128" s="100"/>
      <c r="G128" s="100"/>
      <c r="H128" s="100"/>
      <c r="I128" s="100"/>
      <c r="J128" s="61"/>
      <c r="K128" s="91"/>
      <c r="L128" s="10"/>
      <c r="M128" s="10"/>
      <c r="N128" s="10"/>
      <c r="O128" s="100">
        <f t="shared" si="26"/>
        <v>0</v>
      </c>
      <c r="P128" s="10"/>
      <c r="Q128" s="10"/>
      <c r="R128" s="10"/>
      <c r="S128" s="10"/>
      <c r="T128" s="100">
        <f t="shared" si="27"/>
        <v>0</v>
      </c>
      <c r="U128" s="10"/>
      <c r="V128" s="10"/>
      <c r="W128" s="10"/>
      <c r="X128" s="10"/>
      <c r="Y128" s="100">
        <f t="shared" si="28"/>
        <v>0</v>
      </c>
      <c r="Z128" s="10"/>
      <c r="AA128" s="10"/>
      <c r="AB128" s="10"/>
      <c r="AC128" s="10"/>
      <c r="AD128" s="100">
        <f t="shared" si="29"/>
        <v>0</v>
      </c>
      <c r="AE128" s="100">
        <f t="shared" si="30"/>
        <v>0</v>
      </c>
      <c r="AF128" s="14">
        <f t="shared" si="31"/>
        <v>0</v>
      </c>
    </row>
    <row r="129" spans="1:32">
      <c r="A129" s="12">
        <f t="shared" si="24"/>
        <v>11</v>
      </c>
      <c r="B129" s="32">
        <f t="shared" si="25"/>
        <v>36</v>
      </c>
      <c r="C129" s="32"/>
      <c r="D129" s="100"/>
      <c r="E129" s="100"/>
      <c r="F129" s="100"/>
      <c r="G129" s="100"/>
      <c r="H129" s="100"/>
      <c r="I129" s="100"/>
      <c r="J129" s="61"/>
      <c r="K129" s="91"/>
      <c r="L129" s="10"/>
      <c r="M129" s="10"/>
      <c r="N129" s="10"/>
      <c r="O129" s="100">
        <f t="shared" si="26"/>
        <v>0</v>
      </c>
      <c r="P129" s="10"/>
      <c r="Q129" s="10"/>
      <c r="R129" s="10"/>
      <c r="S129" s="10"/>
      <c r="T129" s="100">
        <f t="shared" si="27"/>
        <v>0</v>
      </c>
      <c r="U129" s="10"/>
      <c r="V129" s="10"/>
      <c r="W129" s="10"/>
      <c r="X129" s="10"/>
      <c r="Y129" s="100">
        <f t="shared" si="28"/>
        <v>0</v>
      </c>
      <c r="Z129" s="10"/>
      <c r="AA129" s="10"/>
      <c r="AB129" s="10"/>
      <c r="AC129" s="10"/>
      <c r="AD129" s="100">
        <f t="shared" si="29"/>
        <v>0</v>
      </c>
      <c r="AE129" s="100">
        <f t="shared" si="30"/>
        <v>0</v>
      </c>
      <c r="AF129" s="14">
        <f t="shared" si="31"/>
        <v>0</v>
      </c>
    </row>
    <row r="130" spans="1:32">
      <c r="A130" s="12">
        <f t="shared" si="24"/>
        <v>11</v>
      </c>
      <c r="B130" s="32">
        <f t="shared" si="25"/>
        <v>36</v>
      </c>
      <c r="C130" s="32"/>
      <c r="D130" s="100"/>
      <c r="E130" s="100"/>
      <c r="F130" s="100"/>
      <c r="G130" s="100"/>
      <c r="H130" s="100"/>
      <c r="I130" s="100"/>
      <c r="J130" s="61"/>
      <c r="K130" s="91"/>
      <c r="L130" s="10"/>
      <c r="M130" s="10"/>
      <c r="N130" s="10"/>
      <c r="O130" s="100">
        <f t="shared" si="26"/>
        <v>0</v>
      </c>
      <c r="P130" s="10"/>
      <c r="Q130" s="10"/>
      <c r="R130" s="10"/>
      <c r="S130" s="10"/>
      <c r="T130" s="100">
        <f t="shared" si="27"/>
        <v>0</v>
      </c>
      <c r="U130" s="10"/>
      <c r="V130" s="10"/>
      <c r="W130" s="10"/>
      <c r="X130" s="10"/>
      <c r="Y130" s="100">
        <f t="shared" si="28"/>
        <v>0</v>
      </c>
      <c r="Z130" s="10"/>
      <c r="AA130" s="10"/>
      <c r="AB130" s="10"/>
      <c r="AC130" s="10"/>
      <c r="AD130" s="100">
        <f t="shared" si="29"/>
        <v>0</v>
      </c>
      <c r="AE130" s="100">
        <f t="shared" si="30"/>
        <v>0</v>
      </c>
      <c r="AF130" s="14">
        <f t="shared" si="31"/>
        <v>0</v>
      </c>
    </row>
    <row r="131" spans="1:32">
      <c r="A131" s="12">
        <f t="shared" si="24"/>
        <v>11</v>
      </c>
      <c r="B131" s="32">
        <f t="shared" si="25"/>
        <v>36</v>
      </c>
      <c r="C131" s="32"/>
      <c r="D131" s="100"/>
      <c r="E131" s="100"/>
      <c r="F131" s="100"/>
      <c r="G131" s="100"/>
      <c r="H131" s="100"/>
      <c r="I131" s="100"/>
      <c r="J131" s="61"/>
      <c r="K131" s="91"/>
      <c r="L131" s="10"/>
      <c r="M131" s="10"/>
      <c r="N131" s="10"/>
      <c r="O131" s="100">
        <f t="shared" si="26"/>
        <v>0</v>
      </c>
      <c r="P131" s="10"/>
      <c r="Q131" s="10"/>
      <c r="R131" s="10"/>
      <c r="S131" s="10"/>
      <c r="T131" s="100">
        <f t="shared" si="27"/>
        <v>0</v>
      </c>
      <c r="U131" s="10"/>
      <c r="V131" s="10"/>
      <c r="W131" s="10"/>
      <c r="X131" s="10"/>
      <c r="Y131" s="100">
        <f t="shared" si="28"/>
        <v>0</v>
      </c>
      <c r="Z131" s="10"/>
      <c r="AA131" s="10"/>
      <c r="AB131" s="10"/>
      <c r="AC131" s="10"/>
      <c r="AD131" s="100">
        <f t="shared" si="29"/>
        <v>0</v>
      </c>
      <c r="AE131" s="100">
        <f t="shared" si="30"/>
        <v>0</v>
      </c>
      <c r="AF131" s="14">
        <f t="shared" si="31"/>
        <v>0</v>
      </c>
    </row>
    <row r="132" spans="1:32">
      <c r="A132" s="12">
        <f t="shared" si="24"/>
        <v>11</v>
      </c>
      <c r="B132" s="32">
        <f t="shared" si="25"/>
        <v>36</v>
      </c>
      <c r="C132" s="32"/>
      <c r="D132" s="100"/>
      <c r="E132" s="100"/>
      <c r="F132" s="100"/>
      <c r="G132" s="100"/>
      <c r="H132" s="100"/>
      <c r="I132" s="100"/>
      <c r="J132" s="61"/>
      <c r="K132" s="91"/>
      <c r="L132" s="10"/>
      <c r="M132" s="10"/>
      <c r="N132" s="10"/>
      <c r="O132" s="100">
        <f t="shared" si="26"/>
        <v>0</v>
      </c>
      <c r="P132" s="10"/>
      <c r="Q132" s="10"/>
      <c r="R132" s="10"/>
      <c r="S132" s="10"/>
      <c r="T132" s="100">
        <f t="shared" si="27"/>
        <v>0</v>
      </c>
      <c r="U132" s="10"/>
      <c r="V132" s="10"/>
      <c r="W132" s="10"/>
      <c r="X132" s="10"/>
      <c r="Y132" s="100">
        <f t="shared" si="28"/>
        <v>0</v>
      </c>
      <c r="Z132" s="10"/>
      <c r="AA132" s="10"/>
      <c r="AB132" s="10"/>
      <c r="AC132" s="10"/>
      <c r="AD132" s="100">
        <f t="shared" si="29"/>
        <v>0</v>
      </c>
      <c r="AE132" s="100">
        <f t="shared" si="30"/>
        <v>0</v>
      </c>
      <c r="AF132" s="14">
        <f t="shared" si="31"/>
        <v>0</v>
      </c>
    </row>
    <row r="133" spans="1:32">
      <c r="A133" s="12">
        <f t="shared" si="24"/>
        <v>11</v>
      </c>
      <c r="B133" s="32">
        <f t="shared" si="25"/>
        <v>36</v>
      </c>
      <c r="C133" s="32"/>
      <c r="D133" s="100"/>
      <c r="E133" s="100"/>
      <c r="F133" s="100"/>
      <c r="G133" s="100"/>
      <c r="H133" s="100"/>
      <c r="I133" s="100"/>
      <c r="J133" s="61"/>
      <c r="K133" s="91"/>
      <c r="L133" s="10"/>
      <c r="M133" s="10"/>
      <c r="N133" s="10"/>
      <c r="O133" s="100">
        <f t="shared" si="26"/>
        <v>0</v>
      </c>
      <c r="P133" s="10"/>
      <c r="Q133" s="10"/>
      <c r="R133" s="10"/>
      <c r="S133" s="10"/>
      <c r="T133" s="100">
        <f t="shared" si="27"/>
        <v>0</v>
      </c>
      <c r="U133" s="10"/>
      <c r="V133" s="10"/>
      <c r="W133" s="10"/>
      <c r="X133" s="10"/>
      <c r="Y133" s="100">
        <f t="shared" si="28"/>
        <v>0</v>
      </c>
      <c r="Z133" s="10"/>
      <c r="AA133" s="10"/>
      <c r="AB133" s="10"/>
      <c r="AC133" s="10"/>
      <c r="AD133" s="100">
        <f t="shared" si="29"/>
        <v>0</v>
      </c>
      <c r="AE133" s="100">
        <f t="shared" si="30"/>
        <v>0</v>
      </c>
      <c r="AF133" s="14">
        <f t="shared" si="31"/>
        <v>0</v>
      </c>
    </row>
    <row r="134" spans="1:32">
      <c r="A134" s="12">
        <f t="shared" si="24"/>
        <v>11</v>
      </c>
      <c r="B134" s="32">
        <f t="shared" si="25"/>
        <v>36</v>
      </c>
      <c r="C134" s="32"/>
      <c r="D134" s="100"/>
      <c r="E134" s="100"/>
      <c r="F134" s="100"/>
      <c r="G134" s="100"/>
      <c r="H134" s="100"/>
      <c r="I134" s="100"/>
      <c r="J134" s="61"/>
      <c r="K134" s="91"/>
      <c r="L134" s="10"/>
      <c r="M134" s="10"/>
      <c r="N134" s="10"/>
      <c r="O134" s="100">
        <f t="shared" si="26"/>
        <v>0</v>
      </c>
      <c r="P134" s="10"/>
      <c r="Q134" s="10"/>
      <c r="R134" s="10"/>
      <c r="S134" s="10"/>
      <c r="T134" s="100">
        <f t="shared" si="27"/>
        <v>0</v>
      </c>
      <c r="U134" s="10"/>
      <c r="V134" s="10"/>
      <c r="W134" s="10"/>
      <c r="X134" s="10"/>
      <c r="Y134" s="100">
        <f t="shared" si="28"/>
        <v>0</v>
      </c>
      <c r="Z134" s="10"/>
      <c r="AA134" s="10"/>
      <c r="AB134" s="10"/>
      <c r="AC134" s="10"/>
      <c r="AD134" s="100">
        <f t="shared" si="29"/>
        <v>0</v>
      </c>
      <c r="AE134" s="100">
        <f t="shared" si="30"/>
        <v>0</v>
      </c>
      <c r="AF134" s="14">
        <f t="shared" si="31"/>
        <v>0</v>
      </c>
    </row>
    <row r="135" spans="1:32">
      <c r="A135" s="12">
        <f t="shared" si="24"/>
        <v>11</v>
      </c>
      <c r="B135" s="32">
        <f t="shared" si="25"/>
        <v>36</v>
      </c>
      <c r="C135" s="32"/>
      <c r="D135" s="100"/>
      <c r="E135" s="100"/>
      <c r="F135" s="100"/>
      <c r="G135" s="100"/>
      <c r="H135" s="100"/>
      <c r="I135" s="100"/>
      <c r="J135" s="61"/>
      <c r="K135" s="91"/>
      <c r="L135" s="10"/>
      <c r="M135" s="10"/>
      <c r="N135" s="10"/>
      <c r="O135" s="100">
        <f t="shared" si="26"/>
        <v>0</v>
      </c>
      <c r="P135" s="10"/>
      <c r="Q135" s="10"/>
      <c r="R135" s="10"/>
      <c r="S135" s="10"/>
      <c r="T135" s="100">
        <f t="shared" si="27"/>
        <v>0</v>
      </c>
      <c r="U135" s="10"/>
      <c r="V135" s="10"/>
      <c r="W135" s="10"/>
      <c r="X135" s="10"/>
      <c r="Y135" s="100">
        <f t="shared" si="28"/>
        <v>0</v>
      </c>
      <c r="Z135" s="10"/>
      <c r="AA135" s="10"/>
      <c r="AB135" s="10"/>
      <c r="AC135" s="10"/>
      <c r="AD135" s="100">
        <f t="shared" si="29"/>
        <v>0</v>
      </c>
      <c r="AE135" s="100">
        <f t="shared" si="30"/>
        <v>0</v>
      </c>
      <c r="AF135" s="14">
        <f t="shared" si="31"/>
        <v>0</v>
      </c>
    </row>
    <row r="136" spans="1:32">
      <c r="A136" s="12">
        <f t="shared" si="24"/>
        <v>11</v>
      </c>
      <c r="B136" s="32">
        <f t="shared" si="25"/>
        <v>36</v>
      </c>
      <c r="C136" s="32"/>
      <c r="D136" s="100"/>
      <c r="E136" s="100"/>
      <c r="F136" s="100"/>
      <c r="G136" s="100"/>
      <c r="H136" s="100"/>
      <c r="I136" s="100"/>
      <c r="J136" s="61"/>
      <c r="K136" s="91"/>
      <c r="L136" s="10"/>
      <c r="M136" s="10"/>
      <c r="N136" s="10"/>
      <c r="O136" s="100">
        <f t="shared" si="26"/>
        <v>0</v>
      </c>
      <c r="P136" s="10"/>
      <c r="Q136" s="10"/>
      <c r="R136" s="10"/>
      <c r="S136" s="10"/>
      <c r="T136" s="100">
        <f t="shared" si="27"/>
        <v>0</v>
      </c>
      <c r="U136" s="10"/>
      <c r="V136" s="10"/>
      <c r="W136" s="10"/>
      <c r="X136" s="10"/>
      <c r="Y136" s="100">
        <f t="shared" si="28"/>
        <v>0</v>
      </c>
      <c r="Z136" s="10"/>
      <c r="AA136" s="10"/>
      <c r="AB136" s="10"/>
      <c r="AC136" s="10"/>
      <c r="AD136" s="100">
        <f t="shared" si="29"/>
        <v>0</v>
      </c>
      <c r="AE136" s="100">
        <f t="shared" si="30"/>
        <v>0</v>
      </c>
      <c r="AF136" s="14">
        <f t="shared" si="31"/>
        <v>0</v>
      </c>
    </row>
    <row r="137" spans="1:32">
      <c r="A137" s="12">
        <f t="shared" si="24"/>
        <v>11</v>
      </c>
      <c r="B137" s="32">
        <f t="shared" si="25"/>
        <v>36</v>
      </c>
      <c r="C137" s="32"/>
      <c r="D137" s="100"/>
      <c r="E137" s="100"/>
      <c r="F137" s="100"/>
      <c r="G137" s="100"/>
      <c r="H137" s="100"/>
      <c r="I137" s="100"/>
      <c r="J137" s="61"/>
      <c r="K137" s="91"/>
      <c r="L137" s="10"/>
      <c r="M137" s="10"/>
      <c r="N137" s="10"/>
      <c r="O137" s="100">
        <f t="shared" ref="O137:O140" si="32">(((K137+L137)+M137)+N137)/3</f>
        <v>0</v>
      </c>
      <c r="P137" s="10"/>
      <c r="Q137" s="10"/>
      <c r="R137" s="10"/>
      <c r="S137" s="10"/>
      <c r="T137" s="100">
        <f t="shared" ref="T137:T140" si="33">(((P137+Q137)+R137)+S137)/3</f>
        <v>0</v>
      </c>
      <c r="U137" s="10"/>
      <c r="V137" s="10"/>
      <c r="W137" s="10"/>
      <c r="X137" s="10"/>
      <c r="Y137" s="100">
        <f t="shared" ref="Y137:Y140" si="34">(((U137+V137)+W137)+X137)/3</f>
        <v>0</v>
      </c>
      <c r="Z137" s="10"/>
      <c r="AA137" s="10"/>
      <c r="AB137" s="10"/>
      <c r="AC137" s="10"/>
      <c r="AD137" s="100">
        <f t="shared" ref="AD137:AD140" si="35">(((Z137+AA137)+AB137)+AC137)/3</f>
        <v>0</v>
      </c>
      <c r="AE137" s="100">
        <f t="shared" si="30"/>
        <v>0</v>
      </c>
      <c r="AF137" s="14">
        <f t="shared" si="31"/>
        <v>0</v>
      </c>
    </row>
    <row r="138" spans="1:32">
      <c r="A138" s="12">
        <f t="shared" si="24"/>
        <v>11</v>
      </c>
      <c r="B138" s="32">
        <f t="shared" si="25"/>
        <v>36</v>
      </c>
      <c r="C138" s="32"/>
      <c r="D138" s="100"/>
      <c r="E138" s="100"/>
      <c r="F138" s="100"/>
      <c r="G138" s="100"/>
      <c r="H138" s="100"/>
      <c r="I138" s="100"/>
      <c r="J138" s="61"/>
      <c r="K138" s="91"/>
      <c r="L138" s="10"/>
      <c r="M138" s="10"/>
      <c r="N138" s="10"/>
      <c r="O138" s="100">
        <f t="shared" si="32"/>
        <v>0</v>
      </c>
      <c r="P138" s="10"/>
      <c r="Q138" s="10"/>
      <c r="R138" s="10"/>
      <c r="S138" s="10"/>
      <c r="T138" s="100">
        <f t="shared" si="33"/>
        <v>0</v>
      </c>
      <c r="U138" s="10"/>
      <c r="V138" s="10"/>
      <c r="W138" s="10"/>
      <c r="X138" s="10"/>
      <c r="Y138" s="100">
        <f t="shared" si="34"/>
        <v>0</v>
      </c>
      <c r="Z138" s="10"/>
      <c r="AA138" s="10"/>
      <c r="AB138" s="10"/>
      <c r="AC138" s="10"/>
      <c r="AD138" s="100">
        <f t="shared" si="35"/>
        <v>0</v>
      </c>
      <c r="AE138" s="100">
        <f t="shared" si="30"/>
        <v>0</v>
      </c>
      <c r="AF138" s="14">
        <f t="shared" si="31"/>
        <v>0</v>
      </c>
    </row>
    <row r="139" spans="1:32">
      <c r="A139" s="12">
        <f t="shared" si="24"/>
        <v>11</v>
      </c>
      <c r="B139" s="32">
        <f t="shared" si="25"/>
        <v>36</v>
      </c>
      <c r="C139" s="32"/>
      <c r="D139" s="100"/>
      <c r="E139" s="100"/>
      <c r="F139" s="100"/>
      <c r="G139" s="100"/>
      <c r="H139" s="100"/>
      <c r="I139" s="100"/>
      <c r="J139" s="61"/>
      <c r="K139" s="91"/>
      <c r="L139" s="10"/>
      <c r="M139" s="10"/>
      <c r="N139" s="10"/>
      <c r="O139" s="100">
        <f t="shared" si="32"/>
        <v>0</v>
      </c>
      <c r="P139" s="10"/>
      <c r="Q139" s="10"/>
      <c r="R139" s="10"/>
      <c r="S139" s="10"/>
      <c r="T139" s="100">
        <f t="shared" si="33"/>
        <v>0</v>
      </c>
      <c r="U139" s="10"/>
      <c r="V139" s="10"/>
      <c r="W139" s="10"/>
      <c r="X139" s="10"/>
      <c r="Y139" s="100">
        <f t="shared" si="34"/>
        <v>0</v>
      </c>
      <c r="Z139" s="10"/>
      <c r="AA139" s="10"/>
      <c r="AB139" s="10"/>
      <c r="AC139" s="10"/>
      <c r="AD139" s="100">
        <f t="shared" si="35"/>
        <v>0</v>
      </c>
      <c r="AE139" s="100">
        <f t="shared" si="30"/>
        <v>0</v>
      </c>
      <c r="AF139" s="14">
        <f t="shared" si="31"/>
        <v>0</v>
      </c>
    </row>
    <row r="140" spans="1:32" ht="13.5" customHeight="1">
      <c r="A140" s="12">
        <f t="shared" si="24"/>
        <v>11</v>
      </c>
      <c r="B140" s="32">
        <f t="shared" si="25"/>
        <v>36</v>
      </c>
      <c r="C140" s="55"/>
      <c r="D140" s="17"/>
      <c r="E140" s="17"/>
      <c r="F140" s="17"/>
      <c r="G140" s="17"/>
      <c r="H140" s="17"/>
      <c r="I140" s="17"/>
      <c r="J140" s="56"/>
      <c r="K140" s="85"/>
      <c r="L140" s="26"/>
      <c r="M140" s="26"/>
      <c r="N140" s="26"/>
      <c r="O140" s="100">
        <f t="shared" si="32"/>
        <v>0</v>
      </c>
      <c r="P140" s="26"/>
      <c r="Q140" s="26"/>
      <c r="R140" s="26"/>
      <c r="S140" s="26"/>
      <c r="T140" s="100">
        <f t="shared" si="33"/>
        <v>0</v>
      </c>
      <c r="U140" s="26"/>
      <c r="V140" s="26"/>
      <c r="W140" s="26"/>
      <c r="X140" s="26"/>
      <c r="Y140" s="100">
        <f t="shared" si="34"/>
        <v>0</v>
      </c>
      <c r="Z140" s="26"/>
      <c r="AA140" s="26"/>
      <c r="AB140" s="26"/>
      <c r="AC140" s="26"/>
      <c r="AD140" s="100">
        <f t="shared" si="35"/>
        <v>0</v>
      </c>
      <c r="AE140" s="100">
        <f t="shared" si="30"/>
        <v>0</v>
      </c>
      <c r="AF140" s="83">
        <f t="shared" si="31"/>
        <v>0</v>
      </c>
    </row>
  </sheetData>
  <sortState ref="A41:AF50">
    <sortCondition descending="1" ref="AF41:AF50"/>
  </sortState>
  <mergeCells count="12">
    <mergeCell ref="A1:J1"/>
    <mergeCell ref="A2:J2"/>
    <mergeCell ref="A5:C5"/>
    <mergeCell ref="D5:G5"/>
    <mergeCell ref="A6:C6"/>
    <mergeCell ref="D6:G6"/>
    <mergeCell ref="A7:C7"/>
    <mergeCell ref="D7:G7"/>
    <mergeCell ref="A8:C8"/>
    <mergeCell ref="D8:G8"/>
    <mergeCell ref="A9:C9"/>
    <mergeCell ref="D9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40"/>
  <sheetViews>
    <sheetView tabSelected="1" topLeftCell="A30" workbookViewId="0">
      <selection activeCell="A40" sqref="A40"/>
    </sheetView>
  </sheetViews>
  <sheetFormatPr defaultColWidth="11.42578125" defaultRowHeight="12.75" customHeight="1"/>
  <cols>
    <col min="3" max="3" width="8.140625" customWidth="1"/>
    <col min="4" max="4" width="7.42578125" customWidth="1"/>
    <col min="5" max="5" width="22" customWidth="1"/>
    <col min="6" max="6" width="18.42578125" customWidth="1"/>
    <col min="7" max="7" width="11.140625" customWidth="1"/>
    <col min="9" max="9" width="10.85546875" customWidth="1"/>
  </cols>
  <sheetData>
    <row r="1" spans="1:32" ht="26.25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</row>
    <row r="2" spans="1:32" ht="18" customHeight="1">
      <c r="A2" s="115" t="s">
        <v>118</v>
      </c>
      <c r="B2" s="115"/>
      <c r="C2" s="115"/>
      <c r="D2" s="115"/>
      <c r="E2" s="115"/>
      <c r="F2" s="115"/>
      <c r="G2" s="115"/>
      <c r="H2" s="115"/>
      <c r="I2" s="115"/>
      <c r="J2" s="115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</row>
    <row r="3" spans="1:32">
      <c r="A3" s="13"/>
      <c r="B3" s="13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</row>
    <row r="4" spans="1:32" ht="13.5" customHeight="1">
      <c r="A4" s="71"/>
      <c r="B4" s="71"/>
      <c r="C4" s="21"/>
      <c r="D4" s="21"/>
      <c r="E4" s="21"/>
      <c r="F4" s="21"/>
      <c r="G4" s="21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</row>
    <row r="5" spans="1:32">
      <c r="A5" s="116" t="s">
        <v>1</v>
      </c>
      <c r="B5" s="117"/>
      <c r="C5" s="118"/>
      <c r="D5" s="119" t="s">
        <v>144</v>
      </c>
      <c r="E5" s="119"/>
      <c r="F5" s="119"/>
      <c r="G5" s="119"/>
      <c r="H5" s="45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</row>
    <row r="6" spans="1:32">
      <c r="A6" s="106" t="s">
        <v>2</v>
      </c>
      <c r="B6" s="107"/>
      <c r="C6" s="108"/>
      <c r="D6" s="109"/>
      <c r="E6" s="109"/>
      <c r="F6" s="109"/>
      <c r="G6" s="109"/>
      <c r="H6" s="4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</row>
    <row r="7" spans="1:32">
      <c r="A7" s="106" t="s">
        <v>3</v>
      </c>
      <c r="B7" s="107"/>
      <c r="C7" s="108"/>
      <c r="D7" s="109" t="s">
        <v>120</v>
      </c>
      <c r="E7" s="109"/>
      <c r="F7" s="109"/>
      <c r="G7" s="109"/>
      <c r="H7" s="45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</row>
    <row r="8" spans="1:32">
      <c r="A8" s="106" t="s">
        <v>4</v>
      </c>
      <c r="B8" s="107"/>
      <c r="C8" s="108"/>
      <c r="D8" s="109" t="s">
        <v>121</v>
      </c>
      <c r="E8" s="109"/>
      <c r="F8" s="109"/>
      <c r="G8" s="109"/>
      <c r="H8" s="45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</row>
    <row r="9" spans="1:32" ht="13.5" customHeight="1">
      <c r="A9" s="110" t="s">
        <v>5</v>
      </c>
      <c r="B9" s="111"/>
      <c r="C9" s="112"/>
      <c r="D9" s="113" t="s">
        <v>122</v>
      </c>
      <c r="E9" s="113"/>
      <c r="F9" s="113"/>
      <c r="G9" s="113"/>
      <c r="H9" s="45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</row>
    <row r="10" spans="1:32" ht="13.5" customHeight="1">
      <c r="A10" s="39"/>
      <c r="B10" s="39"/>
      <c r="C10" s="20"/>
      <c r="D10" s="20"/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</row>
    <row r="11" spans="1:32" ht="13.5" customHeight="1">
      <c r="A11" s="78"/>
      <c r="B11" s="39"/>
      <c r="C11" s="20"/>
      <c r="D11" s="20"/>
      <c r="E11" s="20"/>
      <c r="F11" s="77" t="s">
        <v>6</v>
      </c>
      <c r="G11" s="20"/>
      <c r="H11" s="20"/>
      <c r="I11" s="20"/>
      <c r="J11" s="30"/>
      <c r="K11" s="80"/>
      <c r="L11" s="20"/>
      <c r="M11" s="20"/>
      <c r="N11" s="20"/>
      <c r="O11" s="20" t="s">
        <v>123</v>
      </c>
      <c r="P11" s="20"/>
      <c r="Q11" s="20"/>
      <c r="R11" s="20"/>
      <c r="S11" s="20"/>
      <c r="T11" s="20" t="s">
        <v>124</v>
      </c>
      <c r="U11" s="20"/>
      <c r="V11" s="20"/>
      <c r="W11" s="20"/>
      <c r="X11" s="20"/>
      <c r="Y11" s="20" t="s">
        <v>125</v>
      </c>
      <c r="Z11" s="20"/>
      <c r="AA11" s="20"/>
      <c r="AB11" s="20"/>
      <c r="AC11" s="20"/>
      <c r="AD11" s="20" t="s">
        <v>126</v>
      </c>
      <c r="AE11" s="20" t="s">
        <v>127</v>
      </c>
      <c r="AF11" s="30" t="s">
        <v>128</v>
      </c>
    </row>
    <row r="12" spans="1:32" ht="13.5" customHeight="1">
      <c r="A12" s="28" t="s">
        <v>129</v>
      </c>
      <c r="B12" s="86" t="s">
        <v>130</v>
      </c>
      <c r="C12" s="86" t="s">
        <v>8</v>
      </c>
      <c r="D12" s="86" t="s">
        <v>131</v>
      </c>
      <c r="E12" s="86" t="s">
        <v>9</v>
      </c>
      <c r="F12" s="86" t="s">
        <v>10</v>
      </c>
      <c r="G12" s="86" t="s">
        <v>132</v>
      </c>
      <c r="H12" s="86" t="s">
        <v>11</v>
      </c>
      <c r="I12" s="86" t="s">
        <v>12</v>
      </c>
      <c r="J12" s="40" t="s">
        <v>13</v>
      </c>
      <c r="K12" s="28" t="s">
        <v>133</v>
      </c>
      <c r="L12" s="86" t="s">
        <v>134</v>
      </c>
      <c r="M12" s="86" t="s">
        <v>135</v>
      </c>
      <c r="N12" s="86" t="s">
        <v>136</v>
      </c>
      <c r="O12" s="2" t="s">
        <v>137</v>
      </c>
      <c r="P12" s="86" t="s">
        <v>133</v>
      </c>
      <c r="Q12" s="86" t="s">
        <v>134</v>
      </c>
      <c r="R12" s="86" t="s">
        <v>135</v>
      </c>
      <c r="S12" s="86" t="s">
        <v>136</v>
      </c>
      <c r="T12" s="2" t="s">
        <v>137</v>
      </c>
      <c r="U12" s="86" t="s">
        <v>133</v>
      </c>
      <c r="V12" s="86" t="s">
        <v>134</v>
      </c>
      <c r="W12" s="86" t="s">
        <v>135</v>
      </c>
      <c r="X12" s="86" t="s">
        <v>136</v>
      </c>
      <c r="Y12" s="2" t="s">
        <v>137</v>
      </c>
      <c r="Z12" s="86" t="s">
        <v>133</v>
      </c>
      <c r="AA12" s="86" t="s">
        <v>134</v>
      </c>
      <c r="AB12" s="86" t="s">
        <v>135</v>
      </c>
      <c r="AC12" s="86" t="s">
        <v>136</v>
      </c>
      <c r="AD12" s="2" t="s">
        <v>137</v>
      </c>
      <c r="AE12" s="2" t="s">
        <v>138</v>
      </c>
      <c r="AF12" s="29" t="s">
        <v>138</v>
      </c>
    </row>
    <row r="13" spans="1:32" ht="13.5" customHeight="1">
      <c r="A13" s="35">
        <f>RANK(AF13,$AF$13:$AF$37,0)</f>
        <v>1</v>
      </c>
      <c r="B13" s="36">
        <f>RANK(AE13,$AE$13:$AE$37,0)</f>
        <v>1</v>
      </c>
      <c r="C13" s="60">
        <v>91</v>
      </c>
      <c r="D13" s="60" t="s">
        <v>145</v>
      </c>
      <c r="E13" s="60" t="s">
        <v>146</v>
      </c>
      <c r="F13" s="60" t="s">
        <v>147</v>
      </c>
      <c r="G13" s="60"/>
      <c r="H13" s="60"/>
      <c r="I13" s="60"/>
      <c r="J13" s="104" t="s">
        <v>148</v>
      </c>
      <c r="K13" s="103">
        <v>73</v>
      </c>
      <c r="L13" s="51">
        <v>78</v>
      </c>
      <c r="M13" s="51"/>
      <c r="N13" s="51"/>
      <c r="O13" s="60">
        <f>(((K13+L13)+M13)+N13)/2</f>
        <v>75.5</v>
      </c>
      <c r="P13" s="51">
        <v>65</v>
      </c>
      <c r="Q13" s="51">
        <v>67</v>
      </c>
      <c r="R13" s="51"/>
      <c r="S13" s="51"/>
      <c r="T13" s="60">
        <f>(((P13+Q13)+R13)+S13)/2</f>
        <v>66</v>
      </c>
      <c r="U13" s="51">
        <v>64</v>
      </c>
      <c r="V13" s="51">
        <v>63</v>
      </c>
      <c r="W13" s="51"/>
      <c r="X13" s="51"/>
      <c r="Y13" s="60">
        <f>(((U13+V13)+W13)+X13)/2</f>
        <v>63.5</v>
      </c>
      <c r="Z13" s="51">
        <v>67</v>
      </c>
      <c r="AA13" s="51">
        <v>65</v>
      </c>
      <c r="AB13" s="51"/>
      <c r="AC13" s="51"/>
      <c r="AD13" s="60">
        <f>(((Z13+AA13)+AB13)+AC13)/2</f>
        <v>66</v>
      </c>
      <c r="AE13" s="60">
        <f>MAX(O13,T13)</f>
        <v>75.5</v>
      </c>
      <c r="AF13" s="67">
        <f>MAX(Y13,AD13)</f>
        <v>66</v>
      </c>
    </row>
    <row r="14" spans="1:32" ht="13.5" customHeight="1">
      <c r="A14" s="12">
        <f>RANK(AF14,$AF$13:$AF$37,0)</f>
        <v>2</v>
      </c>
      <c r="B14" s="32">
        <f>RANK(AE14,$AE$13:$AE$37,0)</f>
        <v>2</v>
      </c>
      <c r="C14" s="100">
        <v>9</v>
      </c>
      <c r="D14" s="100" t="s">
        <v>149</v>
      </c>
      <c r="E14" s="100" t="s">
        <v>150</v>
      </c>
      <c r="F14" s="100" t="s">
        <v>151</v>
      </c>
      <c r="G14" s="100"/>
      <c r="H14" s="100"/>
      <c r="I14" s="100"/>
      <c r="J14" s="61" t="s">
        <v>79</v>
      </c>
      <c r="K14" s="91">
        <v>67</v>
      </c>
      <c r="L14" s="10">
        <v>74</v>
      </c>
      <c r="M14" s="10"/>
      <c r="N14" s="10"/>
      <c r="O14" s="100">
        <f>(((K14+L14)+M14)+N14)/2</f>
        <v>70.5</v>
      </c>
      <c r="P14" s="10">
        <v>14</v>
      </c>
      <c r="Q14" s="10">
        <v>12</v>
      </c>
      <c r="R14" s="10"/>
      <c r="S14" s="10"/>
      <c r="T14" s="100">
        <f>(((P14+Q14)+R14)+S14)/2</f>
        <v>13</v>
      </c>
      <c r="U14" s="10">
        <v>60</v>
      </c>
      <c r="V14" s="10">
        <v>60</v>
      </c>
      <c r="W14" s="10"/>
      <c r="X14" s="10"/>
      <c r="Y14" s="100">
        <f>(((U14+V14)+W14)+X14)/2</f>
        <v>60</v>
      </c>
      <c r="Z14" s="10">
        <v>63</v>
      </c>
      <c r="AA14" s="10">
        <v>62</v>
      </c>
      <c r="AB14" s="10"/>
      <c r="AC14" s="10"/>
      <c r="AD14" s="100">
        <f>(((Z14+AA14)+AB14)+AC14)/2</f>
        <v>62.5</v>
      </c>
      <c r="AE14" s="100">
        <f>MAX(O14,T14)</f>
        <v>70.5</v>
      </c>
      <c r="AF14" s="14">
        <f>MAX(Y14,AD14)</f>
        <v>62.5</v>
      </c>
    </row>
    <row r="15" spans="1:32" ht="13.5" customHeight="1">
      <c r="A15" s="12">
        <f>RANK(AF15,$AF$13:$AF$37,0)</f>
        <v>3</v>
      </c>
      <c r="B15" s="32">
        <f>RANK(AE15,$AE$13:$AE$37,0)</f>
        <v>3</v>
      </c>
      <c r="C15" s="100">
        <v>6</v>
      </c>
      <c r="D15" s="100" t="s">
        <v>145</v>
      </c>
      <c r="E15" s="100" t="s">
        <v>103</v>
      </c>
      <c r="F15" s="100" t="s">
        <v>152</v>
      </c>
      <c r="G15" s="100"/>
      <c r="H15" s="100"/>
      <c r="I15" s="100"/>
      <c r="J15" s="61" t="s">
        <v>28</v>
      </c>
      <c r="K15" s="91">
        <v>51</v>
      </c>
      <c r="L15" s="10">
        <v>59</v>
      </c>
      <c r="M15" s="10"/>
      <c r="N15" s="10"/>
      <c r="O15" s="100">
        <f>(((K15+L15)+M15)+N15)/2</f>
        <v>55</v>
      </c>
      <c r="P15" s="10">
        <v>29</v>
      </c>
      <c r="Q15" s="10">
        <v>18</v>
      </c>
      <c r="R15" s="10"/>
      <c r="S15" s="10"/>
      <c r="T15" s="100">
        <f>(((P15+Q15)+R15)+S15)/2</f>
        <v>23.5</v>
      </c>
      <c r="U15" s="10">
        <v>36</v>
      </c>
      <c r="V15" s="10">
        <v>32</v>
      </c>
      <c r="W15" s="10"/>
      <c r="X15" s="10"/>
      <c r="Y15" s="100">
        <f>(((U15+V15)+W15)+X15)/2</f>
        <v>34</v>
      </c>
      <c r="Z15" s="10">
        <v>12</v>
      </c>
      <c r="AA15" s="10">
        <v>12</v>
      </c>
      <c r="AB15" s="10"/>
      <c r="AC15" s="10"/>
      <c r="AD15" s="100">
        <f>(((Z15+AA15)+AB15)+AC15)/2</f>
        <v>12</v>
      </c>
      <c r="AE15" s="100">
        <f>MAX(O15,T15)</f>
        <v>55</v>
      </c>
      <c r="AF15" s="14">
        <f>MAX(Y15,AD15)</f>
        <v>34</v>
      </c>
    </row>
    <row r="16" spans="1:32" ht="13.5" customHeight="1">
      <c r="A16" s="12">
        <f>RANK(AF16,$AF$13:$AF$37,0)</f>
        <v>4</v>
      </c>
      <c r="B16" s="32">
        <f>RANK(AE16,$AE$13:$AE$37,0)</f>
        <v>6</v>
      </c>
      <c r="C16" s="100">
        <v>8</v>
      </c>
      <c r="D16" s="136" t="s">
        <v>149</v>
      </c>
      <c r="E16" s="136" t="s">
        <v>158</v>
      </c>
      <c r="F16" s="136" t="s">
        <v>159</v>
      </c>
      <c r="G16" s="136"/>
      <c r="H16" s="136"/>
      <c r="I16" s="136"/>
      <c r="J16" s="138" t="s">
        <v>70</v>
      </c>
      <c r="K16" s="140">
        <v>31</v>
      </c>
      <c r="L16" s="142">
        <v>30</v>
      </c>
      <c r="M16" s="142"/>
      <c r="N16" s="142"/>
      <c r="O16" s="100">
        <f>(((K16+L16)+M16)+N16)/2</f>
        <v>30.5</v>
      </c>
      <c r="P16" s="142">
        <v>27</v>
      </c>
      <c r="Q16" s="142">
        <v>28</v>
      </c>
      <c r="R16" s="142"/>
      <c r="S16" s="142"/>
      <c r="T16" s="100">
        <f>(((P16+Q16)+R16)+S16)/2</f>
        <v>27.5</v>
      </c>
      <c r="U16" s="142">
        <v>25</v>
      </c>
      <c r="V16" s="142">
        <v>30</v>
      </c>
      <c r="W16" s="142"/>
      <c r="X16" s="142"/>
      <c r="Y16" s="100">
        <f>(((U16+V16)+W16)+X16)/2</f>
        <v>27.5</v>
      </c>
      <c r="Z16" s="142">
        <v>7</v>
      </c>
      <c r="AA16" s="142">
        <v>8</v>
      </c>
      <c r="AB16" s="142"/>
      <c r="AC16" s="142"/>
      <c r="AD16" s="100">
        <f>(((Z16+AA16)+AB16)+AC16)/2</f>
        <v>7.5</v>
      </c>
      <c r="AE16" s="100">
        <f>MAX(O16,T16)</f>
        <v>30.5</v>
      </c>
      <c r="AF16" s="14">
        <f>MAX(Y16,AD16)</f>
        <v>27.5</v>
      </c>
    </row>
    <row r="17" spans="1:32" ht="13.5" customHeight="1">
      <c r="A17" s="12">
        <f>RANK(AF17,$AF$13:$AF$37,0)</f>
        <v>5</v>
      </c>
      <c r="B17" s="32">
        <f>RANK(AE17,$AE$13:$AE$37,0)</f>
        <v>5</v>
      </c>
      <c r="C17" s="100">
        <v>5</v>
      </c>
      <c r="D17" s="100" t="s">
        <v>149</v>
      </c>
      <c r="E17" s="100" t="s">
        <v>156</v>
      </c>
      <c r="F17" s="100" t="s">
        <v>157</v>
      </c>
      <c r="G17" s="100"/>
      <c r="H17" s="100"/>
      <c r="I17" s="100"/>
      <c r="J17" s="61" t="s">
        <v>21</v>
      </c>
      <c r="K17" s="91">
        <v>25</v>
      </c>
      <c r="L17" s="10">
        <v>30</v>
      </c>
      <c r="M17" s="10"/>
      <c r="N17" s="10"/>
      <c r="O17" s="100">
        <f>(((K17+L17)+M17)+N17)/2</f>
        <v>27.5</v>
      </c>
      <c r="P17" s="10">
        <v>28</v>
      </c>
      <c r="Q17" s="10">
        <v>34</v>
      </c>
      <c r="R17" s="10"/>
      <c r="S17" s="10"/>
      <c r="T17" s="100">
        <f>(((P17+Q17)+R17)+S17)/2</f>
        <v>31</v>
      </c>
      <c r="U17" s="10">
        <v>12</v>
      </c>
      <c r="V17" s="10">
        <v>10</v>
      </c>
      <c r="W17" s="10"/>
      <c r="X17" s="10"/>
      <c r="Y17" s="100">
        <f>(((U17+V17)+W17)+X17)/2</f>
        <v>11</v>
      </c>
      <c r="Z17" s="10">
        <v>14</v>
      </c>
      <c r="AA17" s="10">
        <v>24</v>
      </c>
      <c r="AB17" s="10"/>
      <c r="AC17" s="10"/>
      <c r="AD17" s="100">
        <f>(((Z17+AA17)+AB17)+AC17)/2</f>
        <v>19</v>
      </c>
      <c r="AE17" s="100">
        <f>MAX(O17,T17)</f>
        <v>31</v>
      </c>
      <c r="AF17" s="14">
        <f>MAX(Y17,AD17)</f>
        <v>19</v>
      </c>
    </row>
    <row r="18" spans="1:32" ht="13.5" customHeight="1">
      <c r="A18" s="12">
        <f>RANK(AF18,$AF$13:$AF$37,0)</f>
        <v>6</v>
      </c>
      <c r="B18" s="32">
        <f>RANK(AE18,$AE$13:$AE$37,0)</f>
        <v>4</v>
      </c>
      <c r="C18" s="100">
        <v>4</v>
      </c>
      <c r="D18" s="135" t="s">
        <v>145</v>
      </c>
      <c r="E18" s="135" t="s">
        <v>153</v>
      </c>
      <c r="F18" s="135" t="s">
        <v>154</v>
      </c>
      <c r="G18" s="135"/>
      <c r="H18" s="135"/>
      <c r="I18" s="135"/>
      <c r="J18" s="137" t="s">
        <v>155</v>
      </c>
      <c r="K18" s="139">
        <v>44</v>
      </c>
      <c r="L18" s="141">
        <v>49</v>
      </c>
      <c r="M18" s="141"/>
      <c r="N18" s="141"/>
      <c r="O18" s="100">
        <f>(((K18+L18)+M18)+N18)/2</f>
        <v>46.5</v>
      </c>
      <c r="P18" s="141">
        <v>18</v>
      </c>
      <c r="Q18" s="141">
        <v>25</v>
      </c>
      <c r="R18" s="141"/>
      <c r="S18" s="141"/>
      <c r="T18" s="100">
        <f>(((P18+Q18)+R18)+S18)/2</f>
        <v>21.5</v>
      </c>
      <c r="U18" s="141">
        <v>4</v>
      </c>
      <c r="V18" s="141">
        <v>8</v>
      </c>
      <c r="W18" s="141"/>
      <c r="X18" s="141"/>
      <c r="Y18" s="100">
        <f>(((U18+V18)+W18)+X18)/2</f>
        <v>6</v>
      </c>
      <c r="Z18" s="141">
        <v>10</v>
      </c>
      <c r="AA18" s="141">
        <v>12</v>
      </c>
      <c r="AB18" s="141"/>
      <c r="AC18" s="141"/>
      <c r="AD18" s="100">
        <f>(((Z18+AA18)+AB18)+AC18)/2</f>
        <v>11</v>
      </c>
      <c r="AE18" s="100">
        <f>MAX(O18,T18)</f>
        <v>46.5</v>
      </c>
      <c r="AF18" s="14">
        <f>MAX(Y18,AD18)</f>
        <v>11</v>
      </c>
    </row>
    <row r="19" spans="1:32" ht="13.5" customHeight="1">
      <c r="A19" s="12">
        <f t="shared" ref="A13:A37" si="0">RANK(AF19,$AF$13:$AF$37,0)</f>
        <v>7</v>
      </c>
      <c r="B19" s="32">
        <f t="shared" ref="B13:B37" si="1">RANK(AE19,$AE$13:$AE$37,0)</f>
        <v>7</v>
      </c>
      <c r="C19" s="100">
        <v>12</v>
      </c>
      <c r="D19" s="60" t="s">
        <v>145</v>
      </c>
      <c r="E19" s="60" t="s">
        <v>160</v>
      </c>
      <c r="F19" s="60" t="s">
        <v>161</v>
      </c>
      <c r="G19" s="60"/>
      <c r="H19" s="60"/>
      <c r="I19" s="60"/>
      <c r="J19" s="104" t="s">
        <v>93</v>
      </c>
      <c r="K19" s="103">
        <v>26</v>
      </c>
      <c r="L19" s="51">
        <v>33</v>
      </c>
      <c r="M19" s="51"/>
      <c r="N19" s="51"/>
      <c r="O19" s="100">
        <f t="shared" ref="O13:O37" si="2">(((K19+L19)+M19)+N19)/2</f>
        <v>29.5</v>
      </c>
      <c r="P19" s="51">
        <v>10</v>
      </c>
      <c r="Q19" s="51">
        <v>12</v>
      </c>
      <c r="R19" s="51"/>
      <c r="S19" s="51"/>
      <c r="T19" s="100">
        <f t="shared" ref="T13:T37" si="3">(((P19+Q19)+R19)+S19)/2</f>
        <v>11</v>
      </c>
      <c r="U19" s="51"/>
      <c r="V19" s="51"/>
      <c r="W19" s="51"/>
      <c r="X19" s="51"/>
      <c r="Y19" s="100">
        <f t="shared" ref="Y13:Y37" si="4">(((U19+V19)+W19)+X19)/2</f>
        <v>0</v>
      </c>
      <c r="Z19" s="51"/>
      <c r="AA19" s="51"/>
      <c r="AB19" s="51"/>
      <c r="AC19" s="51"/>
      <c r="AD19" s="100">
        <f t="shared" ref="AD13:AD37" si="5">(((Z19+AA19)+AB19)+AC19)/2</f>
        <v>0</v>
      </c>
      <c r="AE19" s="100">
        <f t="shared" ref="AE13:AE37" si="6">MAX(O19,T19)</f>
        <v>29.5</v>
      </c>
      <c r="AF19" s="14">
        <f t="shared" ref="AF13:AF37" si="7">MAX(Y19,AD19)</f>
        <v>0</v>
      </c>
    </row>
    <row r="20" spans="1:32" ht="13.5" customHeight="1">
      <c r="A20" s="12">
        <f t="shared" si="0"/>
        <v>7</v>
      </c>
      <c r="B20" s="32">
        <f t="shared" si="1"/>
        <v>8</v>
      </c>
      <c r="C20" s="100">
        <v>7</v>
      </c>
      <c r="D20" s="100" t="s">
        <v>145</v>
      </c>
      <c r="E20" s="100" t="s">
        <v>22</v>
      </c>
      <c r="F20" s="100" t="s">
        <v>162</v>
      </c>
      <c r="G20" s="100"/>
      <c r="H20" s="100"/>
      <c r="I20" s="100"/>
      <c r="J20" s="61" t="s">
        <v>28</v>
      </c>
      <c r="K20" s="91">
        <v>28</v>
      </c>
      <c r="L20" s="10">
        <v>29</v>
      </c>
      <c r="M20" s="10"/>
      <c r="N20" s="10"/>
      <c r="O20" s="100">
        <f t="shared" si="2"/>
        <v>28.5</v>
      </c>
      <c r="P20" s="10">
        <v>13</v>
      </c>
      <c r="Q20" s="10">
        <v>15</v>
      </c>
      <c r="R20" s="10"/>
      <c r="S20" s="10"/>
      <c r="T20" s="100">
        <f t="shared" si="3"/>
        <v>14</v>
      </c>
      <c r="U20" s="10"/>
      <c r="V20" s="10"/>
      <c r="W20" s="10"/>
      <c r="X20" s="10"/>
      <c r="Y20" s="100">
        <f t="shared" si="4"/>
        <v>0</v>
      </c>
      <c r="Z20" s="10"/>
      <c r="AA20" s="10"/>
      <c r="AB20" s="10"/>
      <c r="AC20" s="10"/>
      <c r="AD20" s="100">
        <f t="shared" si="5"/>
        <v>0</v>
      </c>
      <c r="AE20" s="100">
        <f t="shared" si="6"/>
        <v>28.5</v>
      </c>
      <c r="AF20" s="14">
        <f t="shared" si="7"/>
        <v>0</v>
      </c>
    </row>
    <row r="21" spans="1:32" ht="13.5" customHeight="1">
      <c r="A21" s="12">
        <f t="shared" si="0"/>
        <v>7</v>
      </c>
      <c r="B21" s="32">
        <f t="shared" si="1"/>
        <v>8</v>
      </c>
      <c r="C21" s="100">
        <v>10</v>
      </c>
      <c r="D21" s="100" t="s">
        <v>149</v>
      </c>
      <c r="E21" s="100" t="s">
        <v>163</v>
      </c>
      <c r="F21" s="100" t="s">
        <v>164</v>
      </c>
      <c r="G21" s="100"/>
      <c r="H21" s="100"/>
      <c r="I21" s="100"/>
      <c r="J21" s="61" t="s">
        <v>32</v>
      </c>
      <c r="K21" s="91">
        <v>30</v>
      </c>
      <c r="L21" s="10">
        <v>27</v>
      </c>
      <c r="M21" s="10"/>
      <c r="N21" s="10"/>
      <c r="O21" s="100">
        <f t="shared" si="2"/>
        <v>28.5</v>
      </c>
      <c r="P21" s="10">
        <v>15</v>
      </c>
      <c r="Q21" s="10">
        <v>11</v>
      </c>
      <c r="R21" s="10"/>
      <c r="S21" s="10"/>
      <c r="T21" s="100">
        <f t="shared" si="3"/>
        <v>13</v>
      </c>
      <c r="U21" s="10"/>
      <c r="V21" s="10"/>
      <c r="W21" s="10"/>
      <c r="X21" s="10"/>
      <c r="Y21" s="100">
        <f t="shared" si="4"/>
        <v>0</v>
      </c>
      <c r="Z21" s="10"/>
      <c r="AA21" s="10"/>
      <c r="AB21" s="10"/>
      <c r="AC21" s="10"/>
      <c r="AD21" s="100">
        <f t="shared" si="5"/>
        <v>0</v>
      </c>
      <c r="AE21" s="100">
        <f t="shared" si="6"/>
        <v>28.5</v>
      </c>
      <c r="AF21" s="14">
        <f t="shared" si="7"/>
        <v>0</v>
      </c>
    </row>
    <row r="22" spans="1:32" ht="13.5" customHeight="1">
      <c r="A22" s="12">
        <f t="shared" si="0"/>
        <v>7</v>
      </c>
      <c r="B22" s="32">
        <f t="shared" si="1"/>
        <v>8</v>
      </c>
      <c r="C22" s="100">
        <v>13</v>
      </c>
      <c r="D22" s="100" t="s">
        <v>145</v>
      </c>
      <c r="E22" s="100" t="s">
        <v>165</v>
      </c>
      <c r="F22" s="100" t="s">
        <v>166</v>
      </c>
      <c r="G22" s="100"/>
      <c r="H22" s="100"/>
      <c r="I22" s="100"/>
      <c r="J22" s="61" t="s">
        <v>43</v>
      </c>
      <c r="K22" s="91">
        <v>10</v>
      </c>
      <c r="L22" s="10">
        <v>10</v>
      </c>
      <c r="M22" s="10"/>
      <c r="N22" s="10"/>
      <c r="O22" s="100">
        <f t="shared" si="2"/>
        <v>10</v>
      </c>
      <c r="P22" s="10">
        <v>28</v>
      </c>
      <c r="Q22" s="10">
        <v>29</v>
      </c>
      <c r="R22" s="10"/>
      <c r="S22" s="10"/>
      <c r="T22" s="100">
        <f t="shared" si="3"/>
        <v>28.5</v>
      </c>
      <c r="U22" s="10"/>
      <c r="V22" s="10"/>
      <c r="W22" s="10"/>
      <c r="X22" s="10"/>
      <c r="Y22" s="100">
        <f t="shared" si="4"/>
        <v>0</v>
      </c>
      <c r="Z22" s="10"/>
      <c r="AA22" s="10"/>
      <c r="AB22" s="10"/>
      <c r="AC22" s="10"/>
      <c r="AD22" s="100">
        <f t="shared" si="5"/>
        <v>0</v>
      </c>
      <c r="AE22" s="100">
        <f t="shared" si="6"/>
        <v>28.5</v>
      </c>
      <c r="AF22" s="14">
        <f t="shared" si="7"/>
        <v>0</v>
      </c>
    </row>
    <row r="23" spans="1:32" ht="13.5" customHeight="1">
      <c r="A23" s="12">
        <f t="shared" si="0"/>
        <v>7</v>
      </c>
      <c r="B23" s="32">
        <f t="shared" si="1"/>
        <v>11</v>
      </c>
      <c r="C23" s="100">
        <v>88</v>
      </c>
      <c r="D23" s="100" t="s">
        <v>149</v>
      </c>
      <c r="E23" s="100" t="s">
        <v>167</v>
      </c>
      <c r="F23" s="100" t="s">
        <v>168</v>
      </c>
      <c r="G23" s="100"/>
      <c r="H23" s="100"/>
      <c r="I23" s="100"/>
      <c r="J23" s="61" t="s">
        <v>169</v>
      </c>
      <c r="K23" s="91">
        <v>26</v>
      </c>
      <c r="L23" s="10">
        <v>29</v>
      </c>
      <c r="M23" s="10"/>
      <c r="N23" s="10"/>
      <c r="O23" s="100">
        <f t="shared" si="2"/>
        <v>27.5</v>
      </c>
      <c r="P23" s="10">
        <v>17</v>
      </c>
      <c r="Q23" s="10">
        <v>27</v>
      </c>
      <c r="R23" s="10"/>
      <c r="S23" s="10"/>
      <c r="T23" s="100">
        <f t="shared" si="3"/>
        <v>22</v>
      </c>
      <c r="U23" s="10"/>
      <c r="V23" s="10"/>
      <c r="W23" s="10"/>
      <c r="X23" s="10"/>
      <c r="Y23" s="100">
        <f t="shared" si="4"/>
        <v>0</v>
      </c>
      <c r="Z23" s="10"/>
      <c r="AA23" s="10"/>
      <c r="AB23" s="10"/>
      <c r="AC23" s="10"/>
      <c r="AD23" s="100">
        <f t="shared" si="5"/>
        <v>0</v>
      </c>
      <c r="AE23" s="100">
        <f t="shared" si="6"/>
        <v>27.5</v>
      </c>
      <c r="AF23" s="14">
        <f t="shared" si="7"/>
        <v>0</v>
      </c>
    </row>
    <row r="24" spans="1:32" ht="13.5" customHeight="1">
      <c r="A24" s="12">
        <f t="shared" si="0"/>
        <v>7</v>
      </c>
      <c r="B24" s="32">
        <f t="shared" si="1"/>
        <v>12</v>
      </c>
      <c r="C24" s="100">
        <v>1</v>
      </c>
      <c r="D24" s="100" t="s">
        <v>145</v>
      </c>
      <c r="E24" s="100" t="s">
        <v>170</v>
      </c>
      <c r="F24" s="100" t="s">
        <v>171</v>
      </c>
      <c r="G24" s="100"/>
      <c r="H24" s="100"/>
      <c r="I24" s="100"/>
      <c r="J24" s="61" t="s">
        <v>172</v>
      </c>
      <c r="K24" s="91">
        <v>24</v>
      </c>
      <c r="L24" s="10">
        <v>25</v>
      </c>
      <c r="M24" s="10"/>
      <c r="N24" s="10"/>
      <c r="O24" s="100">
        <f t="shared" si="2"/>
        <v>24.5</v>
      </c>
      <c r="P24" s="10">
        <v>26</v>
      </c>
      <c r="Q24" s="10">
        <v>27</v>
      </c>
      <c r="R24" s="10"/>
      <c r="S24" s="10"/>
      <c r="T24" s="100">
        <f t="shared" si="3"/>
        <v>26.5</v>
      </c>
      <c r="U24" s="10"/>
      <c r="V24" s="10"/>
      <c r="W24" s="10"/>
      <c r="X24" s="10"/>
      <c r="Y24" s="100">
        <f t="shared" si="4"/>
        <v>0</v>
      </c>
      <c r="Z24" s="10"/>
      <c r="AA24" s="10"/>
      <c r="AB24" s="10"/>
      <c r="AC24" s="10"/>
      <c r="AD24" s="100">
        <f t="shared" si="5"/>
        <v>0</v>
      </c>
      <c r="AE24" s="100">
        <f t="shared" si="6"/>
        <v>26.5</v>
      </c>
      <c r="AF24" s="14">
        <f t="shared" si="7"/>
        <v>0</v>
      </c>
    </row>
    <row r="25" spans="1:32" ht="13.5" customHeight="1">
      <c r="A25" s="12">
        <f t="shared" si="0"/>
        <v>7</v>
      </c>
      <c r="B25" s="32">
        <f t="shared" si="1"/>
        <v>13</v>
      </c>
      <c r="C25" s="100">
        <v>3</v>
      </c>
      <c r="D25" s="100" t="s">
        <v>145</v>
      </c>
      <c r="E25" s="100" t="s">
        <v>173</v>
      </c>
      <c r="F25" s="100" t="s">
        <v>174</v>
      </c>
      <c r="G25" s="100"/>
      <c r="H25" s="100"/>
      <c r="I25" s="100"/>
      <c r="J25" s="61" t="s">
        <v>16</v>
      </c>
      <c r="K25" s="91">
        <v>17</v>
      </c>
      <c r="L25" s="10">
        <v>14</v>
      </c>
      <c r="M25" s="10"/>
      <c r="N25" s="10"/>
      <c r="O25" s="100">
        <f t="shared" si="2"/>
        <v>15.5</v>
      </c>
      <c r="P25" s="10">
        <v>25</v>
      </c>
      <c r="Q25" s="10">
        <v>25</v>
      </c>
      <c r="R25" s="10"/>
      <c r="S25" s="10"/>
      <c r="T25" s="100">
        <f t="shared" si="3"/>
        <v>25</v>
      </c>
      <c r="U25" s="10"/>
      <c r="V25" s="10"/>
      <c r="W25" s="10"/>
      <c r="X25" s="10"/>
      <c r="Y25" s="100">
        <f t="shared" si="4"/>
        <v>0</v>
      </c>
      <c r="Z25" s="10"/>
      <c r="AA25" s="10"/>
      <c r="AB25" s="10"/>
      <c r="AC25" s="10"/>
      <c r="AD25" s="100">
        <f t="shared" si="5"/>
        <v>0</v>
      </c>
      <c r="AE25" s="100">
        <f t="shared" si="6"/>
        <v>25</v>
      </c>
      <c r="AF25" s="14">
        <f t="shared" si="7"/>
        <v>0</v>
      </c>
    </row>
    <row r="26" spans="1:32" ht="13.5" customHeight="1">
      <c r="A26" s="12">
        <f t="shared" si="0"/>
        <v>7</v>
      </c>
      <c r="B26" s="32">
        <f t="shared" si="1"/>
        <v>14</v>
      </c>
      <c r="C26" s="100">
        <v>11</v>
      </c>
      <c r="D26" s="100"/>
      <c r="E26" s="100" t="s">
        <v>175</v>
      </c>
      <c r="F26" s="100" t="s">
        <v>176</v>
      </c>
      <c r="G26" s="100"/>
      <c r="H26" s="100"/>
      <c r="I26" s="100"/>
      <c r="J26" s="61" t="s">
        <v>93</v>
      </c>
      <c r="K26" s="91">
        <v>11</v>
      </c>
      <c r="L26" s="10">
        <v>10</v>
      </c>
      <c r="M26" s="10"/>
      <c r="N26" s="10"/>
      <c r="O26" s="100">
        <f t="shared" si="2"/>
        <v>10.5</v>
      </c>
      <c r="P26" s="10">
        <v>8</v>
      </c>
      <c r="Q26" s="10">
        <v>10</v>
      </c>
      <c r="R26" s="10"/>
      <c r="S26" s="10"/>
      <c r="T26" s="100">
        <f t="shared" si="3"/>
        <v>9</v>
      </c>
      <c r="U26" s="10"/>
      <c r="V26" s="10"/>
      <c r="W26" s="10"/>
      <c r="X26" s="10"/>
      <c r="Y26" s="100">
        <f t="shared" si="4"/>
        <v>0</v>
      </c>
      <c r="Z26" s="10"/>
      <c r="AA26" s="10"/>
      <c r="AB26" s="10"/>
      <c r="AC26" s="10"/>
      <c r="AD26" s="100">
        <f t="shared" si="5"/>
        <v>0</v>
      </c>
      <c r="AE26" s="100">
        <f t="shared" si="6"/>
        <v>10.5</v>
      </c>
      <c r="AF26" s="14">
        <f t="shared" si="7"/>
        <v>0</v>
      </c>
    </row>
    <row r="27" spans="1:32" ht="13.5" customHeight="1">
      <c r="A27" s="12">
        <f t="shared" si="0"/>
        <v>7</v>
      </c>
      <c r="B27" s="32">
        <f t="shared" si="1"/>
        <v>15</v>
      </c>
      <c r="C27" s="100"/>
      <c r="D27" s="100"/>
      <c r="E27" s="100"/>
      <c r="F27" s="100"/>
      <c r="G27" s="100"/>
      <c r="H27" s="100"/>
      <c r="I27" s="100"/>
      <c r="J27" s="61"/>
      <c r="K27" s="91"/>
      <c r="L27" s="10"/>
      <c r="M27" s="10"/>
      <c r="N27" s="10"/>
      <c r="O27" s="100">
        <f t="shared" si="2"/>
        <v>0</v>
      </c>
      <c r="P27" s="10"/>
      <c r="Q27" s="10"/>
      <c r="R27" s="10"/>
      <c r="S27" s="10"/>
      <c r="T27" s="100">
        <f t="shared" si="3"/>
        <v>0</v>
      </c>
      <c r="U27" s="10"/>
      <c r="V27" s="10"/>
      <c r="W27" s="10"/>
      <c r="X27" s="10"/>
      <c r="Y27" s="100">
        <f t="shared" si="4"/>
        <v>0</v>
      </c>
      <c r="Z27" s="10"/>
      <c r="AA27" s="10"/>
      <c r="AB27" s="10"/>
      <c r="AC27" s="10"/>
      <c r="AD27" s="100">
        <f t="shared" si="5"/>
        <v>0</v>
      </c>
      <c r="AE27" s="100">
        <f t="shared" si="6"/>
        <v>0</v>
      </c>
      <c r="AF27" s="14">
        <f t="shared" si="7"/>
        <v>0</v>
      </c>
    </row>
    <row r="28" spans="1:32" ht="13.5" customHeight="1">
      <c r="A28" s="12">
        <f t="shared" si="0"/>
        <v>7</v>
      </c>
      <c r="B28" s="32">
        <f t="shared" si="1"/>
        <v>15</v>
      </c>
      <c r="C28" s="100"/>
      <c r="D28" s="100"/>
      <c r="E28" s="100"/>
      <c r="F28" s="100"/>
      <c r="G28" s="100"/>
      <c r="H28" s="100"/>
      <c r="I28" s="100"/>
      <c r="J28" s="61"/>
      <c r="K28" s="91"/>
      <c r="L28" s="10"/>
      <c r="M28" s="10"/>
      <c r="N28" s="10"/>
      <c r="O28" s="100">
        <f t="shared" si="2"/>
        <v>0</v>
      </c>
      <c r="P28" s="10"/>
      <c r="Q28" s="10"/>
      <c r="R28" s="10"/>
      <c r="S28" s="10"/>
      <c r="T28" s="100">
        <f t="shared" si="3"/>
        <v>0</v>
      </c>
      <c r="U28" s="10"/>
      <c r="V28" s="10"/>
      <c r="W28" s="10"/>
      <c r="X28" s="10"/>
      <c r="Y28" s="100">
        <f t="shared" si="4"/>
        <v>0</v>
      </c>
      <c r="Z28" s="10"/>
      <c r="AA28" s="10"/>
      <c r="AB28" s="10"/>
      <c r="AC28" s="10"/>
      <c r="AD28" s="100">
        <f t="shared" si="5"/>
        <v>0</v>
      </c>
      <c r="AE28" s="100">
        <f t="shared" si="6"/>
        <v>0</v>
      </c>
      <c r="AF28" s="14">
        <f t="shared" si="7"/>
        <v>0</v>
      </c>
    </row>
    <row r="29" spans="1:32" ht="13.5" customHeight="1">
      <c r="A29" s="12">
        <f t="shared" si="0"/>
        <v>7</v>
      </c>
      <c r="B29" s="32">
        <f t="shared" si="1"/>
        <v>15</v>
      </c>
      <c r="C29" s="100"/>
      <c r="D29" s="100"/>
      <c r="E29" s="100"/>
      <c r="F29" s="100"/>
      <c r="G29" s="100"/>
      <c r="H29" s="100"/>
      <c r="I29" s="100"/>
      <c r="J29" s="61"/>
      <c r="K29" s="91"/>
      <c r="L29" s="10"/>
      <c r="M29" s="10"/>
      <c r="N29" s="10"/>
      <c r="O29" s="100">
        <f t="shared" si="2"/>
        <v>0</v>
      </c>
      <c r="P29" s="10"/>
      <c r="Q29" s="10"/>
      <c r="R29" s="10"/>
      <c r="S29" s="10"/>
      <c r="T29" s="100">
        <f t="shared" si="3"/>
        <v>0</v>
      </c>
      <c r="U29" s="10"/>
      <c r="V29" s="10"/>
      <c r="W29" s="10"/>
      <c r="X29" s="10"/>
      <c r="Y29" s="100">
        <f t="shared" si="4"/>
        <v>0</v>
      </c>
      <c r="Z29" s="10"/>
      <c r="AA29" s="10"/>
      <c r="AB29" s="10"/>
      <c r="AC29" s="10"/>
      <c r="AD29" s="100">
        <f t="shared" si="5"/>
        <v>0</v>
      </c>
      <c r="AE29" s="100">
        <f t="shared" si="6"/>
        <v>0</v>
      </c>
      <c r="AF29" s="14">
        <f t="shared" si="7"/>
        <v>0</v>
      </c>
    </row>
    <row r="30" spans="1:32" ht="13.5" customHeight="1">
      <c r="A30" s="12">
        <f t="shared" si="0"/>
        <v>7</v>
      </c>
      <c r="B30" s="32">
        <f t="shared" si="1"/>
        <v>15</v>
      </c>
      <c r="C30" s="100"/>
      <c r="D30" s="100"/>
      <c r="E30" s="100"/>
      <c r="F30" s="100"/>
      <c r="G30" s="100"/>
      <c r="H30" s="100"/>
      <c r="I30" s="100"/>
      <c r="J30" s="61"/>
      <c r="K30" s="91"/>
      <c r="L30" s="10"/>
      <c r="M30" s="10"/>
      <c r="N30" s="10"/>
      <c r="O30" s="100">
        <f t="shared" si="2"/>
        <v>0</v>
      </c>
      <c r="P30" s="10"/>
      <c r="Q30" s="10"/>
      <c r="R30" s="10"/>
      <c r="S30" s="10"/>
      <c r="T30" s="100">
        <f t="shared" si="3"/>
        <v>0</v>
      </c>
      <c r="U30" s="10"/>
      <c r="V30" s="10"/>
      <c r="W30" s="10"/>
      <c r="X30" s="10"/>
      <c r="Y30" s="100">
        <f t="shared" si="4"/>
        <v>0</v>
      </c>
      <c r="Z30" s="10"/>
      <c r="AA30" s="10"/>
      <c r="AB30" s="10"/>
      <c r="AC30" s="10"/>
      <c r="AD30" s="100">
        <f t="shared" si="5"/>
        <v>0</v>
      </c>
      <c r="AE30" s="100">
        <f t="shared" si="6"/>
        <v>0</v>
      </c>
      <c r="AF30" s="14">
        <f t="shared" si="7"/>
        <v>0</v>
      </c>
    </row>
    <row r="31" spans="1:32" ht="13.5" customHeight="1">
      <c r="A31" s="12">
        <f t="shared" si="0"/>
        <v>7</v>
      </c>
      <c r="B31" s="32">
        <f t="shared" si="1"/>
        <v>15</v>
      </c>
      <c r="C31" s="100"/>
      <c r="D31" s="100"/>
      <c r="E31" s="100"/>
      <c r="F31" s="100"/>
      <c r="G31" s="100"/>
      <c r="H31" s="100"/>
      <c r="I31" s="100"/>
      <c r="J31" s="61"/>
      <c r="K31" s="91"/>
      <c r="L31" s="10"/>
      <c r="M31" s="10"/>
      <c r="N31" s="10"/>
      <c r="O31" s="100">
        <f t="shared" si="2"/>
        <v>0</v>
      </c>
      <c r="P31" s="10"/>
      <c r="Q31" s="10"/>
      <c r="R31" s="10"/>
      <c r="S31" s="10"/>
      <c r="T31" s="100">
        <f t="shared" si="3"/>
        <v>0</v>
      </c>
      <c r="U31" s="10"/>
      <c r="V31" s="10"/>
      <c r="W31" s="10"/>
      <c r="X31" s="10"/>
      <c r="Y31" s="100">
        <f t="shared" si="4"/>
        <v>0</v>
      </c>
      <c r="Z31" s="10"/>
      <c r="AA31" s="10"/>
      <c r="AB31" s="10"/>
      <c r="AC31" s="10"/>
      <c r="AD31" s="100">
        <f t="shared" si="5"/>
        <v>0</v>
      </c>
      <c r="AE31" s="100">
        <f t="shared" si="6"/>
        <v>0</v>
      </c>
      <c r="AF31" s="14">
        <f t="shared" si="7"/>
        <v>0</v>
      </c>
    </row>
    <row r="32" spans="1:32" ht="13.5" customHeight="1">
      <c r="A32" s="12">
        <f t="shared" si="0"/>
        <v>7</v>
      </c>
      <c r="B32" s="32">
        <f t="shared" si="1"/>
        <v>15</v>
      </c>
      <c r="C32" s="100"/>
      <c r="D32" s="100"/>
      <c r="E32" s="100"/>
      <c r="F32" s="100"/>
      <c r="G32" s="100"/>
      <c r="H32" s="100"/>
      <c r="I32" s="100"/>
      <c r="J32" s="61"/>
      <c r="K32" s="91"/>
      <c r="L32" s="10"/>
      <c r="M32" s="10"/>
      <c r="N32" s="10"/>
      <c r="O32" s="100">
        <f t="shared" si="2"/>
        <v>0</v>
      </c>
      <c r="P32" s="10"/>
      <c r="Q32" s="10"/>
      <c r="R32" s="10"/>
      <c r="S32" s="10"/>
      <c r="T32" s="100">
        <f t="shared" si="3"/>
        <v>0</v>
      </c>
      <c r="U32" s="10"/>
      <c r="V32" s="10"/>
      <c r="W32" s="10"/>
      <c r="X32" s="10"/>
      <c r="Y32" s="100">
        <f t="shared" si="4"/>
        <v>0</v>
      </c>
      <c r="Z32" s="10"/>
      <c r="AA32" s="10"/>
      <c r="AB32" s="10"/>
      <c r="AC32" s="10"/>
      <c r="AD32" s="100">
        <f t="shared" si="5"/>
        <v>0</v>
      </c>
      <c r="AE32" s="100">
        <f t="shared" si="6"/>
        <v>0</v>
      </c>
      <c r="AF32" s="14">
        <f t="shared" si="7"/>
        <v>0</v>
      </c>
    </row>
    <row r="33" spans="1:32" ht="13.5" customHeight="1">
      <c r="A33" s="12">
        <f t="shared" si="0"/>
        <v>7</v>
      </c>
      <c r="B33" s="32">
        <f t="shared" si="1"/>
        <v>15</v>
      </c>
      <c r="C33" s="100"/>
      <c r="D33" s="100"/>
      <c r="E33" s="100"/>
      <c r="F33" s="100"/>
      <c r="G33" s="100"/>
      <c r="H33" s="100"/>
      <c r="I33" s="100"/>
      <c r="J33" s="61"/>
      <c r="K33" s="91"/>
      <c r="L33" s="10"/>
      <c r="M33" s="10"/>
      <c r="N33" s="10"/>
      <c r="O33" s="100">
        <f t="shared" si="2"/>
        <v>0</v>
      </c>
      <c r="P33" s="10"/>
      <c r="Q33" s="10"/>
      <c r="R33" s="10"/>
      <c r="S33" s="10"/>
      <c r="T33" s="100">
        <f t="shared" si="3"/>
        <v>0</v>
      </c>
      <c r="U33" s="10"/>
      <c r="V33" s="10"/>
      <c r="W33" s="10"/>
      <c r="X33" s="10"/>
      <c r="Y33" s="100">
        <f t="shared" si="4"/>
        <v>0</v>
      </c>
      <c r="Z33" s="10"/>
      <c r="AA33" s="10"/>
      <c r="AB33" s="10"/>
      <c r="AC33" s="10"/>
      <c r="AD33" s="100">
        <f t="shared" si="5"/>
        <v>0</v>
      </c>
      <c r="AE33" s="100">
        <f t="shared" si="6"/>
        <v>0</v>
      </c>
      <c r="AF33" s="14">
        <f t="shared" si="7"/>
        <v>0</v>
      </c>
    </row>
    <row r="34" spans="1:32" ht="13.5" customHeight="1">
      <c r="A34" s="12">
        <f t="shared" si="0"/>
        <v>7</v>
      </c>
      <c r="B34" s="32">
        <f t="shared" si="1"/>
        <v>15</v>
      </c>
      <c r="C34" s="100"/>
      <c r="D34" s="100"/>
      <c r="E34" s="100"/>
      <c r="F34" s="100"/>
      <c r="G34" s="100"/>
      <c r="H34" s="100"/>
      <c r="I34" s="100"/>
      <c r="J34" s="61"/>
      <c r="K34" s="91"/>
      <c r="L34" s="10"/>
      <c r="M34" s="10"/>
      <c r="N34" s="10"/>
      <c r="O34" s="100">
        <f t="shared" si="2"/>
        <v>0</v>
      </c>
      <c r="P34" s="10"/>
      <c r="Q34" s="10"/>
      <c r="R34" s="10"/>
      <c r="S34" s="10"/>
      <c r="T34" s="100">
        <f t="shared" si="3"/>
        <v>0</v>
      </c>
      <c r="U34" s="10"/>
      <c r="V34" s="10"/>
      <c r="W34" s="10"/>
      <c r="X34" s="10"/>
      <c r="Y34" s="100">
        <f t="shared" si="4"/>
        <v>0</v>
      </c>
      <c r="Z34" s="10"/>
      <c r="AA34" s="10"/>
      <c r="AB34" s="10"/>
      <c r="AC34" s="10"/>
      <c r="AD34" s="100">
        <f t="shared" si="5"/>
        <v>0</v>
      </c>
      <c r="AE34" s="100">
        <f t="shared" si="6"/>
        <v>0</v>
      </c>
      <c r="AF34" s="14">
        <f t="shared" si="7"/>
        <v>0</v>
      </c>
    </row>
    <row r="35" spans="1:32" ht="13.5" customHeight="1">
      <c r="A35" s="12">
        <f t="shared" si="0"/>
        <v>7</v>
      </c>
      <c r="B35" s="32">
        <f t="shared" si="1"/>
        <v>15</v>
      </c>
      <c r="C35" s="100"/>
      <c r="D35" s="100"/>
      <c r="E35" s="100"/>
      <c r="F35" s="100"/>
      <c r="G35" s="100"/>
      <c r="H35" s="100"/>
      <c r="I35" s="100"/>
      <c r="J35" s="61"/>
      <c r="K35" s="91"/>
      <c r="L35" s="10"/>
      <c r="M35" s="10"/>
      <c r="N35" s="10"/>
      <c r="O35" s="100">
        <f t="shared" si="2"/>
        <v>0</v>
      </c>
      <c r="P35" s="10"/>
      <c r="Q35" s="10"/>
      <c r="R35" s="10"/>
      <c r="S35" s="10"/>
      <c r="T35" s="100">
        <f t="shared" si="3"/>
        <v>0</v>
      </c>
      <c r="U35" s="10"/>
      <c r="V35" s="10"/>
      <c r="W35" s="10"/>
      <c r="X35" s="10"/>
      <c r="Y35" s="100">
        <f t="shared" si="4"/>
        <v>0</v>
      </c>
      <c r="Z35" s="10"/>
      <c r="AA35" s="10"/>
      <c r="AB35" s="10"/>
      <c r="AC35" s="10"/>
      <c r="AD35" s="100">
        <f t="shared" si="5"/>
        <v>0</v>
      </c>
      <c r="AE35" s="100">
        <f t="shared" si="6"/>
        <v>0</v>
      </c>
      <c r="AF35" s="14">
        <f t="shared" si="7"/>
        <v>0</v>
      </c>
    </row>
    <row r="36" spans="1:32" ht="13.5" customHeight="1">
      <c r="A36" s="12">
        <f t="shared" si="0"/>
        <v>7</v>
      </c>
      <c r="B36" s="32">
        <f t="shared" si="1"/>
        <v>15</v>
      </c>
      <c r="C36" s="100"/>
      <c r="D36" s="100"/>
      <c r="E36" s="100"/>
      <c r="F36" s="100"/>
      <c r="G36" s="100"/>
      <c r="H36" s="100"/>
      <c r="I36" s="100"/>
      <c r="J36" s="61"/>
      <c r="K36" s="91"/>
      <c r="L36" s="10"/>
      <c r="M36" s="10"/>
      <c r="N36" s="10"/>
      <c r="O36" s="100">
        <f t="shared" si="2"/>
        <v>0</v>
      </c>
      <c r="P36" s="10"/>
      <c r="Q36" s="10"/>
      <c r="R36" s="10"/>
      <c r="S36" s="10"/>
      <c r="T36" s="100">
        <f t="shared" si="3"/>
        <v>0</v>
      </c>
      <c r="U36" s="10"/>
      <c r="V36" s="10"/>
      <c r="W36" s="10"/>
      <c r="X36" s="10"/>
      <c r="Y36" s="100">
        <f t="shared" si="4"/>
        <v>0</v>
      </c>
      <c r="Z36" s="10"/>
      <c r="AA36" s="10"/>
      <c r="AB36" s="10"/>
      <c r="AC36" s="10"/>
      <c r="AD36" s="100">
        <f t="shared" si="5"/>
        <v>0</v>
      </c>
      <c r="AE36" s="100">
        <f t="shared" si="6"/>
        <v>0</v>
      </c>
      <c r="AF36" s="14">
        <f t="shared" si="7"/>
        <v>0</v>
      </c>
    </row>
    <row r="37" spans="1:32" ht="13.5" customHeight="1">
      <c r="A37" s="12">
        <f t="shared" si="0"/>
        <v>7</v>
      </c>
      <c r="B37" s="32">
        <f t="shared" si="1"/>
        <v>15</v>
      </c>
      <c r="C37" s="17"/>
      <c r="D37" s="17"/>
      <c r="E37" s="17"/>
      <c r="F37" s="17"/>
      <c r="G37" s="17"/>
      <c r="H37" s="17"/>
      <c r="I37" s="17"/>
      <c r="J37" s="56"/>
      <c r="K37" s="85"/>
      <c r="L37" s="26"/>
      <c r="M37" s="26"/>
      <c r="N37" s="26"/>
      <c r="O37" s="100">
        <f t="shared" si="2"/>
        <v>0</v>
      </c>
      <c r="P37" s="26"/>
      <c r="Q37" s="26"/>
      <c r="R37" s="26"/>
      <c r="S37" s="26"/>
      <c r="T37" s="100">
        <f t="shared" si="3"/>
        <v>0</v>
      </c>
      <c r="U37" s="26"/>
      <c r="V37" s="26"/>
      <c r="W37" s="26"/>
      <c r="X37" s="26"/>
      <c r="Y37" s="100">
        <f t="shared" si="4"/>
        <v>0</v>
      </c>
      <c r="Z37" s="26"/>
      <c r="AA37" s="26"/>
      <c r="AB37" s="26"/>
      <c r="AC37" s="26"/>
      <c r="AD37" s="100">
        <f t="shared" si="5"/>
        <v>0</v>
      </c>
      <c r="AE37" s="100">
        <f t="shared" si="6"/>
        <v>0</v>
      </c>
      <c r="AF37" s="14">
        <f t="shared" si="7"/>
        <v>0</v>
      </c>
    </row>
    <row r="38" spans="1:32" ht="13.5" customHeight="1">
      <c r="A38" s="8"/>
      <c r="B38" s="8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50"/>
      <c r="P38" s="20"/>
      <c r="Q38" s="20"/>
      <c r="R38" s="20"/>
      <c r="S38" s="20"/>
      <c r="T38" s="50"/>
      <c r="U38" s="20"/>
      <c r="V38" s="20"/>
      <c r="W38" s="20"/>
      <c r="X38" s="20"/>
      <c r="Y38" s="50"/>
      <c r="Z38" s="20"/>
      <c r="AA38" s="20"/>
      <c r="AB38" s="20"/>
      <c r="AC38" s="20"/>
      <c r="AD38" s="50"/>
      <c r="AE38" s="50"/>
      <c r="AF38" s="50"/>
    </row>
    <row r="39" spans="1:32" ht="13.5" customHeight="1">
      <c r="A39" s="78"/>
      <c r="B39" s="39"/>
      <c r="C39" s="39"/>
      <c r="D39" s="20"/>
      <c r="E39" s="20"/>
      <c r="F39" s="77" t="s">
        <v>50</v>
      </c>
      <c r="G39" s="20"/>
      <c r="H39" s="20"/>
      <c r="I39" s="20"/>
      <c r="J39" s="30"/>
      <c r="K39" s="80"/>
      <c r="L39" s="20"/>
      <c r="M39" s="20"/>
      <c r="N39" s="30"/>
      <c r="O39" s="80" t="s">
        <v>123</v>
      </c>
      <c r="P39" s="20"/>
      <c r="Q39" s="20"/>
      <c r="R39" s="20"/>
      <c r="S39" s="20"/>
      <c r="T39" s="20" t="s">
        <v>124</v>
      </c>
      <c r="U39" s="20"/>
      <c r="V39" s="20"/>
      <c r="W39" s="20"/>
      <c r="X39" s="20"/>
      <c r="Y39" s="20" t="s">
        <v>125</v>
      </c>
      <c r="Z39" s="20"/>
      <c r="AA39" s="20"/>
      <c r="AB39" s="20"/>
      <c r="AC39" s="20"/>
      <c r="AD39" s="20" t="s">
        <v>126</v>
      </c>
      <c r="AE39" s="20" t="s">
        <v>127</v>
      </c>
      <c r="AF39" s="30" t="s">
        <v>128</v>
      </c>
    </row>
    <row r="40" spans="1:32" ht="13.5" customHeight="1">
      <c r="A40" s="28" t="s">
        <v>129</v>
      </c>
      <c r="B40" s="86" t="s">
        <v>130</v>
      </c>
      <c r="C40" s="86" t="s">
        <v>8</v>
      </c>
      <c r="D40" s="86" t="s">
        <v>131</v>
      </c>
      <c r="E40" s="86" t="s">
        <v>9</v>
      </c>
      <c r="F40" s="86" t="s">
        <v>10</v>
      </c>
      <c r="G40" s="86" t="s">
        <v>11</v>
      </c>
      <c r="H40" s="86" t="s">
        <v>141</v>
      </c>
      <c r="I40" s="86" t="s">
        <v>12</v>
      </c>
      <c r="J40" s="40" t="s">
        <v>13</v>
      </c>
      <c r="K40" s="28" t="s">
        <v>133</v>
      </c>
      <c r="L40" s="86" t="s">
        <v>134</v>
      </c>
      <c r="M40" s="86" t="s">
        <v>135</v>
      </c>
      <c r="N40" s="86" t="s">
        <v>136</v>
      </c>
      <c r="O40" s="2" t="s">
        <v>137</v>
      </c>
      <c r="P40" s="86" t="s">
        <v>133</v>
      </c>
      <c r="Q40" s="86" t="s">
        <v>134</v>
      </c>
      <c r="R40" s="86" t="s">
        <v>135</v>
      </c>
      <c r="S40" s="86" t="s">
        <v>136</v>
      </c>
      <c r="T40" s="2" t="s">
        <v>137</v>
      </c>
      <c r="U40" s="86" t="s">
        <v>133</v>
      </c>
      <c r="V40" s="86" t="s">
        <v>134</v>
      </c>
      <c r="W40" s="86" t="s">
        <v>135</v>
      </c>
      <c r="X40" s="86" t="s">
        <v>136</v>
      </c>
      <c r="Y40" s="2" t="s">
        <v>137</v>
      </c>
      <c r="Z40" s="86" t="s">
        <v>133</v>
      </c>
      <c r="AA40" s="86" t="s">
        <v>134</v>
      </c>
      <c r="AB40" s="86" t="s">
        <v>135</v>
      </c>
      <c r="AC40" s="86" t="s">
        <v>136</v>
      </c>
      <c r="AD40" s="2" t="s">
        <v>137</v>
      </c>
      <c r="AE40" s="2" t="s">
        <v>138</v>
      </c>
      <c r="AF40" s="29" t="s">
        <v>138</v>
      </c>
    </row>
    <row r="41" spans="1:32" ht="13.5" customHeight="1">
      <c r="A41" s="122">
        <f>RANK(AF41,$AF$41:$AF$140,0)</f>
        <v>1</v>
      </c>
      <c r="B41" s="124">
        <f>RANK(AE41,$AE$41:$AE$140,0)</f>
        <v>3</v>
      </c>
      <c r="C41" s="144">
        <v>56</v>
      </c>
      <c r="D41" s="126" t="s">
        <v>149</v>
      </c>
      <c r="E41" s="126" t="s">
        <v>179</v>
      </c>
      <c r="F41" s="126" t="s">
        <v>180</v>
      </c>
      <c r="G41" s="126"/>
      <c r="H41" s="126"/>
      <c r="I41" s="126"/>
      <c r="J41" s="128" t="s">
        <v>148</v>
      </c>
      <c r="K41" s="130">
        <v>55</v>
      </c>
      <c r="L41" s="132">
        <v>55</v>
      </c>
      <c r="M41" s="132"/>
      <c r="N41" s="132"/>
      <c r="O41" s="126">
        <f>(((K41+L41)+M41)+N41)/2</f>
        <v>55</v>
      </c>
      <c r="P41" s="132">
        <v>63</v>
      </c>
      <c r="Q41" s="132">
        <v>62</v>
      </c>
      <c r="R41" s="132"/>
      <c r="S41" s="132"/>
      <c r="T41" s="126">
        <f>(((P41+Q41)+R41)+S41)/2</f>
        <v>62.5</v>
      </c>
      <c r="U41" s="132">
        <v>15</v>
      </c>
      <c r="V41" s="132">
        <v>9</v>
      </c>
      <c r="W41" s="132"/>
      <c r="X41" s="132"/>
      <c r="Y41" s="126">
        <f>(((U41+V41)+W41)+X41)/2</f>
        <v>12</v>
      </c>
      <c r="Z41" s="132">
        <v>79</v>
      </c>
      <c r="AA41" s="132">
        <v>75</v>
      </c>
      <c r="AB41" s="132"/>
      <c r="AC41" s="132"/>
      <c r="AD41" s="126">
        <f>(((Z41+AA41)+AB41)+AC41)/2</f>
        <v>77</v>
      </c>
      <c r="AE41" s="126">
        <f>MAX(O41,T41)</f>
        <v>62.5</v>
      </c>
      <c r="AF41" s="134">
        <f>MAX(Y41,AD41)</f>
        <v>77</v>
      </c>
    </row>
    <row r="42" spans="1:32" ht="13.5" customHeight="1">
      <c r="A42" s="121">
        <f>RANK(AF42,$AF$41:$AF$140,0)</f>
        <v>2</v>
      </c>
      <c r="B42" s="123">
        <f>RANK(AE42,$AE$41:$AE$140,0)</f>
        <v>1</v>
      </c>
      <c r="C42" s="143">
        <v>29</v>
      </c>
      <c r="D42" s="125" t="s">
        <v>149</v>
      </c>
      <c r="E42" s="125" t="s">
        <v>77</v>
      </c>
      <c r="F42" s="125" t="s">
        <v>177</v>
      </c>
      <c r="G42" s="125"/>
      <c r="H42" s="125"/>
      <c r="I42" s="125"/>
      <c r="J42" s="127" t="s">
        <v>32</v>
      </c>
      <c r="K42" s="129">
        <v>68</v>
      </c>
      <c r="L42" s="131">
        <v>65</v>
      </c>
      <c r="M42" s="131"/>
      <c r="N42" s="131"/>
      <c r="O42" s="125">
        <f>(((K42+L42)+M42)+N42)/2</f>
        <v>66.5</v>
      </c>
      <c r="P42" s="131">
        <v>76</v>
      </c>
      <c r="Q42" s="131">
        <v>70</v>
      </c>
      <c r="R42" s="131"/>
      <c r="S42" s="131"/>
      <c r="T42" s="125">
        <f>(((P42+Q42)+R42)+S42)/2</f>
        <v>73</v>
      </c>
      <c r="U42" s="131">
        <v>75</v>
      </c>
      <c r="V42" s="131">
        <v>69</v>
      </c>
      <c r="W42" s="131"/>
      <c r="X42" s="131"/>
      <c r="Y42" s="125">
        <f>(((U42+V42)+W42)+X42)/2</f>
        <v>72</v>
      </c>
      <c r="Z42" s="131">
        <v>20</v>
      </c>
      <c r="AA42" s="131">
        <v>19</v>
      </c>
      <c r="AB42" s="131"/>
      <c r="AC42" s="131"/>
      <c r="AD42" s="125">
        <f>(((Z42+AA42)+AB42)+AC42)/2</f>
        <v>19.5</v>
      </c>
      <c r="AE42" s="125">
        <f>MAX(O42,T42)</f>
        <v>73</v>
      </c>
      <c r="AF42" s="133">
        <f>MAX(Y42,AD42)</f>
        <v>72</v>
      </c>
    </row>
    <row r="43" spans="1:32" ht="13.5" customHeight="1">
      <c r="A43" s="12">
        <f>RANK(AF43,$AF$41:$AF$140,0)</f>
        <v>3</v>
      </c>
      <c r="B43" s="32">
        <f>RANK(AE43,$AE$41:$AE$140,0)</f>
        <v>5</v>
      </c>
      <c r="C43" s="32">
        <v>90</v>
      </c>
      <c r="D43" s="100" t="s">
        <v>149</v>
      </c>
      <c r="E43" s="100" t="s">
        <v>184</v>
      </c>
      <c r="F43" s="100" t="s">
        <v>185</v>
      </c>
      <c r="G43" s="100"/>
      <c r="H43" s="100"/>
      <c r="I43" s="100"/>
      <c r="J43" s="61" t="s">
        <v>117</v>
      </c>
      <c r="K43" s="91">
        <v>11</v>
      </c>
      <c r="L43" s="10">
        <v>20</v>
      </c>
      <c r="M43" s="10"/>
      <c r="N43" s="10"/>
      <c r="O43" s="100">
        <f>(((K43+L43)+M43)+N43)/2</f>
        <v>15.5</v>
      </c>
      <c r="P43" s="10">
        <v>57</v>
      </c>
      <c r="Q43" s="10">
        <v>50</v>
      </c>
      <c r="R43" s="10"/>
      <c r="S43" s="10"/>
      <c r="T43" s="100">
        <f>(((P43+Q43)+R43)+S43)/2</f>
        <v>53.5</v>
      </c>
      <c r="U43" s="10">
        <v>58</v>
      </c>
      <c r="V43" s="10">
        <v>54</v>
      </c>
      <c r="W43" s="10"/>
      <c r="X43" s="10"/>
      <c r="Y43" s="100">
        <f>(((U43+V43)+W43)+X43)/2</f>
        <v>56</v>
      </c>
      <c r="Z43" s="10">
        <v>16</v>
      </c>
      <c r="AA43" s="10">
        <v>14</v>
      </c>
      <c r="AB43" s="10"/>
      <c r="AC43" s="10"/>
      <c r="AD43" s="100">
        <f>(((Z43+AA43)+AB43)+AC43)/2</f>
        <v>15</v>
      </c>
      <c r="AE43" s="100">
        <f>MAX(O43,T43)</f>
        <v>53.5</v>
      </c>
      <c r="AF43" s="14">
        <f>MAX(Y43,AD43)</f>
        <v>56</v>
      </c>
    </row>
    <row r="44" spans="1:32" ht="13.5" customHeight="1">
      <c r="A44" s="12">
        <f>RANK(AF44,$AF$41:$AF$140,0)</f>
        <v>4</v>
      </c>
      <c r="B44" s="32">
        <f>RANK(AE44,$AE$41:$AE$140,0)</f>
        <v>10</v>
      </c>
      <c r="C44" s="146">
        <v>25</v>
      </c>
      <c r="D44" s="100" t="s">
        <v>149</v>
      </c>
      <c r="E44" s="100" t="s">
        <v>193</v>
      </c>
      <c r="F44" s="100" t="s">
        <v>194</v>
      </c>
      <c r="G44" s="100"/>
      <c r="H44" s="100"/>
      <c r="I44" s="100"/>
      <c r="J44" s="61" t="s">
        <v>70</v>
      </c>
      <c r="K44" s="91">
        <v>39</v>
      </c>
      <c r="L44" s="10">
        <v>45</v>
      </c>
      <c r="M44" s="10"/>
      <c r="N44" s="10"/>
      <c r="O44" s="100">
        <f>(((K44+L44)+M44)+N44)/2</f>
        <v>42</v>
      </c>
      <c r="P44" s="10">
        <v>52</v>
      </c>
      <c r="Q44" s="10">
        <v>43</v>
      </c>
      <c r="R44" s="10"/>
      <c r="S44" s="10"/>
      <c r="T44" s="100">
        <f>(((P44+Q44)+R44)+S44)/2</f>
        <v>47.5</v>
      </c>
      <c r="U44" s="10">
        <v>50</v>
      </c>
      <c r="V44" s="10">
        <v>39</v>
      </c>
      <c r="W44" s="10"/>
      <c r="X44" s="10"/>
      <c r="Y44" s="100">
        <f>(((U44+V44)+W44)+X44)/2</f>
        <v>44.5</v>
      </c>
      <c r="Z44" s="10">
        <v>57</v>
      </c>
      <c r="AA44" s="10">
        <v>50</v>
      </c>
      <c r="AB44" s="10"/>
      <c r="AC44" s="10"/>
      <c r="AD44" s="100">
        <f>(((Z44+AA44)+AB44)+AC44)/2</f>
        <v>53.5</v>
      </c>
      <c r="AE44" s="100">
        <f>MAX(O44,T44)</f>
        <v>47.5</v>
      </c>
      <c r="AF44" s="14">
        <f>MAX(Y44,AD44)</f>
        <v>53.5</v>
      </c>
    </row>
    <row r="45" spans="1:32" ht="13.5" customHeight="1">
      <c r="A45" s="12">
        <f>RANK(AF45,$AF$41:$AF$140,0)</f>
        <v>5</v>
      </c>
      <c r="B45" s="32">
        <f>RANK(AE45,$AE$41:$AE$140,0)</f>
        <v>8</v>
      </c>
      <c r="C45" s="146">
        <v>37</v>
      </c>
      <c r="D45" s="100" t="s">
        <v>149</v>
      </c>
      <c r="E45" s="100" t="s">
        <v>189</v>
      </c>
      <c r="F45" s="100" t="s">
        <v>190</v>
      </c>
      <c r="G45" s="100"/>
      <c r="H45" s="100"/>
      <c r="I45" s="100"/>
      <c r="J45" s="61" t="s">
        <v>43</v>
      </c>
      <c r="K45" s="91">
        <v>50</v>
      </c>
      <c r="L45" s="10">
        <v>53</v>
      </c>
      <c r="M45" s="10"/>
      <c r="N45" s="10"/>
      <c r="O45" s="100">
        <f>(((K45+L45)+M45)+N45)/2</f>
        <v>51.5</v>
      </c>
      <c r="P45" s="10">
        <v>54</v>
      </c>
      <c r="Q45" s="10">
        <v>45</v>
      </c>
      <c r="R45" s="10"/>
      <c r="S45" s="10"/>
      <c r="T45" s="100">
        <f>(((P45+Q45)+R45)+S45)/2</f>
        <v>49.5</v>
      </c>
      <c r="U45" s="10">
        <v>55</v>
      </c>
      <c r="V45" s="10">
        <v>48</v>
      </c>
      <c r="W45" s="10"/>
      <c r="X45" s="10"/>
      <c r="Y45" s="100">
        <f>(((U45+V45)+W45)+X45)/2</f>
        <v>51.5</v>
      </c>
      <c r="Z45" s="10">
        <v>10</v>
      </c>
      <c r="AA45" s="10">
        <v>10</v>
      </c>
      <c r="AB45" s="10"/>
      <c r="AC45" s="10"/>
      <c r="AD45" s="100">
        <f>(((Z45+AA45)+AB45)+AC45)/2</f>
        <v>10</v>
      </c>
      <c r="AE45" s="100">
        <f>MAX(O45,T45)</f>
        <v>51.5</v>
      </c>
      <c r="AF45" s="14">
        <f>MAX(Y45,AD45)</f>
        <v>51.5</v>
      </c>
    </row>
    <row r="46" spans="1:32" ht="13.5" customHeight="1">
      <c r="A46" s="12">
        <f>RANK(AF46,$AF$41:$AF$140,0)</f>
        <v>6</v>
      </c>
      <c r="B46" s="32">
        <f>RANK(AE46,$AE$41:$AE$140,0)</f>
        <v>6</v>
      </c>
      <c r="C46" s="79">
        <v>31</v>
      </c>
      <c r="D46" s="100" t="s">
        <v>149</v>
      </c>
      <c r="E46" s="100" t="s">
        <v>186</v>
      </c>
      <c r="F46" s="100" t="s">
        <v>177</v>
      </c>
      <c r="G46" s="100"/>
      <c r="H46" s="100"/>
      <c r="I46" s="100"/>
      <c r="J46" s="61" t="s">
        <v>32</v>
      </c>
      <c r="K46" s="91">
        <v>48</v>
      </c>
      <c r="L46" s="10">
        <v>58</v>
      </c>
      <c r="M46" s="10"/>
      <c r="N46" s="10"/>
      <c r="O46" s="100">
        <f>(((K46+L46)+M46)+N46)/2</f>
        <v>53</v>
      </c>
      <c r="P46" s="10">
        <v>40</v>
      </c>
      <c r="Q46" s="10">
        <v>45</v>
      </c>
      <c r="R46" s="10"/>
      <c r="S46" s="10"/>
      <c r="T46" s="100">
        <f>(((P46+Q46)+R46)+S46)/2</f>
        <v>42.5</v>
      </c>
      <c r="U46" s="10">
        <v>40</v>
      </c>
      <c r="V46" s="10">
        <v>20</v>
      </c>
      <c r="W46" s="10"/>
      <c r="X46" s="10"/>
      <c r="Y46" s="100">
        <f>(((U46+V46)+W46)+X46)/2</f>
        <v>30</v>
      </c>
      <c r="Z46" s="10">
        <v>55</v>
      </c>
      <c r="AA46" s="10">
        <v>40</v>
      </c>
      <c r="AB46" s="10"/>
      <c r="AC46" s="10"/>
      <c r="AD46" s="100">
        <f>(((Z46+AA46)+AB46)+AC46)/2</f>
        <v>47.5</v>
      </c>
      <c r="AE46" s="100">
        <f>MAX(O46,T46)</f>
        <v>53</v>
      </c>
      <c r="AF46" s="14">
        <f>MAX(Y46,AD46)</f>
        <v>47.5</v>
      </c>
    </row>
    <row r="47" spans="1:32" ht="13.5" customHeight="1">
      <c r="A47" s="12">
        <f>RANK(AF47,$AF$41:$AF$140,0)</f>
        <v>7</v>
      </c>
      <c r="B47" s="32">
        <f>RANK(AE47,$AE$41:$AE$140,0)</f>
        <v>9</v>
      </c>
      <c r="C47" s="146">
        <v>16</v>
      </c>
      <c r="D47" s="100" t="s">
        <v>145</v>
      </c>
      <c r="E47" s="100" t="s">
        <v>48</v>
      </c>
      <c r="F47" s="100" t="s">
        <v>191</v>
      </c>
      <c r="G47" s="100"/>
      <c r="H47" s="100"/>
      <c r="I47" s="100"/>
      <c r="J47" s="61" t="s">
        <v>192</v>
      </c>
      <c r="K47" s="91">
        <v>43</v>
      </c>
      <c r="L47" s="10">
        <v>55</v>
      </c>
      <c r="M47" s="10"/>
      <c r="N47" s="10"/>
      <c r="O47" s="100">
        <f>(((K47+L47)+M47)+N47)/2</f>
        <v>49</v>
      </c>
      <c r="P47" s="10">
        <v>16</v>
      </c>
      <c r="Q47" s="10">
        <v>15</v>
      </c>
      <c r="R47" s="10"/>
      <c r="S47" s="10"/>
      <c r="T47" s="100">
        <f>(((P47+Q47)+R47)+S47)/2</f>
        <v>15.5</v>
      </c>
      <c r="U47" s="10">
        <v>42</v>
      </c>
      <c r="V47" s="10">
        <v>36</v>
      </c>
      <c r="W47" s="10"/>
      <c r="X47" s="10"/>
      <c r="Y47" s="100">
        <f>(((U47+V47)+W47)+X47)/2</f>
        <v>39</v>
      </c>
      <c r="Z47" s="10">
        <v>48</v>
      </c>
      <c r="AA47" s="10">
        <v>44</v>
      </c>
      <c r="AB47" s="10"/>
      <c r="AC47" s="10"/>
      <c r="AD47" s="100">
        <f>(((Z47+AA47)+AB47)+AC47)/2</f>
        <v>46</v>
      </c>
      <c r="AE47" s="100">
        <f>MAX(O47,T47)</f>
        <v>49</v>
      </c>
      <c r="AF47" s="14">
        <f>MAX(Y47,AD47)</f>
        <v>46</v>
      </c>
    </row>
    <row r="48" spans="1:32" ht="13.5" customHeight="1">
      <c r="A48" s="12">
        <f>RANK(AF48,$AF$41:$AF$140,0)</f>
        <v>8</v>
      </c>
      <c r="B48" s="32">
        <f>RANK(AE48,$AE$41:$AE$140,0)</f>
        <v>4</v>
      </c>
      <c r="C48" s="145">
        <v>97</v>
      </c>
      <c r="D48" s="100" t="s">
        <v>149</v>
      </c>
      <c r="E48" s="100" t="s">
        <v>181</v>
      </c>
      <c r="F48" s="100" t="s">
        <v>182</v>
      </c>
      <c r="G48" s="100"/>
      <c r="H48" s="100"/>
      <c r="I48" s="100"/>
      <c r="J48" s="61" t="s">
        <v>183</v>
      </c>
      <c r="K48" s="91">
        <v>56</v>
      </c>
      <c r="L48" s="10">
        <v>54</v>
      </c>
      <c r="M48" s="10"/>
      <c r="N48" s="10"/>
      <c r="O48" s="100">
        <f>(((K48+L48)+M48)+N48)/2</f>
        <v>55</v>
      </c>
      <c r="P48" s="10">
        <v>57</v>
      </c>
      <c r="Q48" s="10">
        <v>52</v>
      </c>
      <c r="R48" s="10"/>
      <c r="S48" s="10"/>
      <c r="T48" s="100">
        <f>(((P48+Q48)+R48)+S48)/2</f>
        <v>54.5</v>
      </c>
      <c r="U48" s="10">
        <v>29</v>
      </c>
      <c r="V48" s="10">
        <v>18</v>
      </c>
      <c r="W48" s="10"/>
      <c r="X48" s="10"/>
      <c r="Y48" s="100">
        <f>(((U48+V48)+W48)+X48)/2</f>
        <v>23.5</v>
      </c>
      <c r="Z48" s="10">
        <v>35</v>
      </c>
      <c r="AA48" s="10">
        <v>26</v>
      </c>
      <c r="AB48" s="10"/>
      <c r="AC48" s="10"/>
      <c r="AD48" s="100">
        <f>(((Z48+AA48)+AB48)+AC48)/2</f>
        <v>30.5</v>
      </c>
      <c r="AE48" s="100">
        <f>MAX(O48,T48)</f>
        <v>55</v>
      </c>
      <c r="AF48" s="14">
        <f>MAX(Y48,AD48)</f>
        <v>30.5</v>
      </c>
    </row>
    <row r="49" spans="1:32" ht="13.5" customHeight="1">
      <c r="A49" s="12">
        <f>RANK(AF49,$AF$41:$AF$140,0)</f>
        <v>9</v>
      </c>
      <c r="B49" s="32">
        <f>RANK(AE49,$AE$41:$AE$140,0)</f>
        <v>2</v>
      </c>
      <c r="C49" s="145">
        <v>94</v>
      </c>
      <c r="D49" s="100" t="s">
        <v>145</v>
      </c>
      <c r="E49" s="100" t="s">
        <v>178</v>
      </c>
      <c r="F49" s="100" t="s">
        <v>111</v>
      </c>
      <c r="G49" s="100"/>
      <c r="H49" s="100"/>
      <c r="I49" s="100"/>
      <c r="J49" s="61" t="s">
        <v>148</v>
      </c>
      <c r="K49" s="91">
        <v>74</v>
      </c>
      <c r="L49" s="10">
        <v>69</v>
      </c>
      <c r="M49" s="10"/>
      <c r="N49" s="10"/>
      <c r="O49" s="100">
        <f>(((K49+L49)+M49)+N49)/2</f>
        <v>71.5</v>
      </c>
      <c r="P49" s="10">
        <v>59</v>
      </c>
      <c r="Q49" s="10">
        <v>53</v>
      </c>
      <c r="R49" s="10"/>
      <c r="S49" s="10"/>
      <c r="T49" s="100">
        <f>(((P49+Q49)+R49)+S49)/2</f>
        <v>56</v>
      </c>
      <c r="U49" s="10">
        <v>19</v>
      </c>
      <c r="V49" s="10">
        <v>15</v>
      </c>
      <c r="W49" s="10"/>
      <c r="X49" s="10"/>
      <c r="Y49" s="100">
        <f>(((U49+V49)+W49)+X49)/2</f>
        <v>17</v>
      </c>
      <c r="Z49" s="10">
        <v>19</v>
      </c>
      <c r="AA49" s="10">
        <v>14</v>
      </c>
      <c r="AB49" s="10"/>
      <c r="AC49" s="10"/>
      <c r="AD49" s="100">
        <f>(((Z49+AA49)+AB49)+AC49)/2</f>
        <v>16.5</v>
      </c>
      <c r="AE49" s="100">
        <f>MAX(O49,T49)</f>
        <v>71.5</v>
      </c>
      <c r="AF49" s="14">
        <f>MAX(Y49,AD49)</f>
        <v>17</v>
      </c>
    </row>
    <row r="50" spans="1:32" ht="13.5" customHeight="1">
      <c r="A50" s="12">
        <f>RANK(AF50,$AF$41:$AF$140,0)</f>
        <v>10</v>
      </c>
      <c r="B50" s="32">
        <f>RANK(AE50,$AE$41:$AE$140,0)</f>
        <v>6</v>
      </c>
      <c r="C50" s="145">
        <v>93</v>
      </c>
      <c r="D50" s="100" t="s">
        <v>149</v>
      </c>
      <c r="E50" s="100" t="s">
        <v>187</v>
      </c>
      <c r="F50" s="100" t="s">
        <v>188</v>
      </c>
      <c r="G50" s="100"/>
      <c r="H50" s="100"/>
      <c r="I50" s="100"/>
      <c r="J50" s="61" t="s">
        <v>117</v>
      </c>
      <c r="K50" s="91">
        <v>52</v>
      </c>
      <c r="L50" s="10">
        <v>54</v>
      </c>
      <c r="M50" s="10"/>
      <c r="N50" s="10"/>
      <c r="O50" s="100">
        <f>(((K50+L50)+M50)+N50)/2</f>
        <v>53</v>
      </c>
      <c r="P50" s="10">
        <v>10</v>
      </c>
      <c r="Q50" s="10">
        <v>15</v>
      </c>
      <c r="R50" s="10"/>
      <c r="S50" s="10"/>
      <c r="T50" s="100">
        <f>(((P50+Q50)+R50)+S50)/2</f>
        <v>12.5</v>
      </c>
      <c r="U50" s="10">
        <v>15</v>
      </c>
      <c r="V50" s="10">
        <v>13</v>
      </c>
      <c r="W50" s="10"/>
      <c r="X50" s="10"/>
      <c r="Y50" s="100">
        <f>(((U50+V50)+W50)+X50)/2</f>
        <v>14</v>
      </c>
      <c r="Z50" s="10">
        <v>5</v>
      </c>
      <c r="AA50" s="10">
        <v>3</v>
      </c>
      <c r="AB50" s="10"/>
      <c r="AC50" s="10"/>
      <c r="AD50" s="100">
        <f>(((Z50+AA50)+AB50)+AC50)/2</f>
        <v>4</v>
      </c>
      <c r="AE50" s="100">
        <f>MAX(O50,T50)</f>
        <v>53</v>
      </c>
      <c r="AF50" s="14">
        <f>MAX(Y50,AD50)</f>
        <v>14</v>
      </c>
    </row>
    <row r="51" spans="1:32" ht="13.5" customHeight="1">
      <c r="A51" s="12">
        <f t="shared" ref="A41:A72" si="8">RANK(AF51,$AF$41:$AF$140,0)</f>
        <v>11</v>
      </c>
      <c r="B51" s="32">
        <f t="shared" ref="B41:B72" si="9">RANK(AE51,$AE$41:$AE$140,0)</f>
        <v>11</v>
      </c>
      <c r="C51" s="79">
        <v>35</v>
      </c>
      <c r="D51" s="100" t="s">
        <v>145</v>
      </c>
      <c r="E51" s="100" t="s">
        <v>195</v>
      </c>
      <c r="F51" s="100" t="s">
        <v>196</v>
      </c>
      <c r="G51" s="100"/>
      <c r="H51" s="100"/>
      <c r="I51" s="100"/>
      <c r="J51" s="61" t="s">
        <v>197</v>
      </c>
      <c r="K51" s="91">
        <v>35</v>
      </c>
      <c r="L51" s="10">
        <v>36</v>
      </c>
      <c r="M51" s="10"/>
      <c r="N51" s="10"/>
      <c r="O51" s="100">
        <f t="shared" ref="O41:O72" si="10">(((K51+L51)+M51)+N51)/2</f>
        <v>35.5</v>
      </c>
      <c r="P51" s="10">
        <v>15</v>
      </c>
      <c r="Q51" s="10">
        <v>16</v>
      </c>
      <c r="R51" s="10"/>
      <c r="S51" s="10"/>
      <c r="T51" s="100">
        <f t="shared" ref="T41:T72" si="11">(((P51+Q51)+R51)+S51)/2</f>
        <v>15.5</v>
      </c>
      <c r="U51" s="10"/>
      <c r="V51" s="10"/>
      <c r="W51" s="10"/>
      <c r="X51" s="10"/>
      <c r="Y51" s="100">
        <f t="shared" ref="Y41:Y72" si="12">(((U51+V51)+W51)+X51)/2</f>
        <v>0</v>
      </c>
      <c r="Z51" s="10"/>
      <c r="AA51" s="10"/>
      <c r="AB51" s="10"/>
      <c r="AC51" s="10"/>
      <c r="AD51" s="100">
        <f t="shared" ref="AD41:AD72" si="13">(((Z51+AA51)+AB51)+AC51)/2</f>
        <v>0</v>
      </c>
      <c r="AE51" s="100">
        <f t="shared" ref="AE41:AE72" si="14">MAX(O51,T51)</f>
        <v>35.5</v>
      </c>
      <c r="AF51" s="14">
        <f t="shared" ref="AF41:AF72" si="15">MAX(Y51,AD51)</f>
        <v>0</v>
      </c>
    </row>
    <row r="52" spans="1:32" ht="13.5" customHeight="1">
      <c r="A52" s="12">
        <f t="shared" si="8"/>
        <v>11</v>
      </c>
      <c r="B52" s="32">
        <f t="shared" si="9"/>
        <v>12</v>
      </c>
      <c r="C52" s="79">
        <v>20</v>
      </c>
      <c r="D52" s="17" t="s">
        <v>149</v>
      </c>
      <c r="E52" s="17" t="s">
        <v>198</v>
      </c>
      <c r="F52" s="17" t="s">
        <v>199</v>
      </c>
      <c r="G52" s="17"/>
      <c r="H52" s="17"/>
      <c r="I52" s="17"/>
      <c r="J52" s="56" t="s">
        <v>21</v>
      </c>
      <c r="K52" s="85">
        <v>22</v>
      </c>
      <c r="L52" s="26">
        <v>16</v>
      </c>
      <c r="M52" s="26"/>
      <c r="N52" s="26"/>
      <c r="O52" s="100">
        <f t="shared" si="10"/>
        <v>19</v>
      </c>
      <c r="P52" s="26">
        <v>34</v>
      </c>
      <c r="Q52" s="26">
        <v>30</v>
      </c>
      <c r="R52" s="26"/>
      <c r="S52" s="26"/>
      <c r="T52" s="100">
        <f t="shared" si="11"/>
        <v>32</v>
      </c>
      <c r="U52" s="26"/>
      <c r="V52" s="26"/>
      <c r="W52" s="26"/>
      <c r="X52" s="26"/>
      <c r="Y52" s="100">
        <f t="shared" si="12"/>
        <v>0</v>
      </c>
      <c r="Z52" s="26"/>
      <c r="AA52" s="26"/>
      <c r="AB52" s="26"/>
      <c r="AC52" s="26"/>
      <c r="AD52" s="100">
        <f t="shared" si="13"/>
        <v>0</v>
      </c>
      <c r="AE52" s="100">
        <f t="shared" si="14"/>
        <v>32</v>
      </c>
      <c r="AF52" s="83">
        <f t="shared" si="15"/>
        <v>0</v>
      </c>
    </row>
    <row r="53" spans="1:32" ht="13.5" customHeight="1">
      <c r="A53" s="12">
        <f t="shared" si="8"/>
        <v>11</v>
      </c>
      <c r="B53" s="32">
        <f t="shared" si="9"/>
        <v>13</v>
      </c>
      <c r="C53" s="79">
        <v>21</v>
      </c>
      <c r="D53" s="60" t="s">
        <v>149</v>
      </c>
      <c r="E53" s="60" t="s">
        <v>200</v>
      </c>
      <c r="F53" s="60" t="s">
        <v>201</v>
      </c>
      <c r="G53" s="60"/>
      <c r="H53" s="60"/>
      <c r="I53" s="60"/>
      <c r="J53" s="104" t="s">
        <v>21</v>
      </c>
      <c r="K53" s="103">
        <v>28</v>
      </c>
      <c r="L53" s="51">
        <v>24</v>
      </c>
      <c r="M53" s="51"/>
      <c r="N53" s="51"/>
      <c r="O53" s="100">
        <f t="shared" si="10"/>
        <v>26</v>
      </c>
      <c r="P53" s="51">
        <v>27</v>
      </c>
      <c r="Q53" s="51">
        <v>22</v>
      </c>
      <c r="R53" s="51"/>
      <c r="S53" s="51"/>
      <c r="T53" s="100">
        <f t="shared" si="11"/>
        <v>24.5</v>
      </c>
      <c r="U53" s="51"/>
      <c r="V53" s="51"/>
      <c r="W53" s="51"/>
      <c r="X53" s="51"/>
      <c r="Y53" s="100">
        <f t="shared" si="12"/>
        <v>0</v>
      </c>
      <c r="Z53" s="51"/>
      <c r="AA53" s="51"/>
      <c r="AB53" s="51"/>
      <c r="AC53" s="51"/>
      <c r="AD53" s="100">
        <f t="shared" si="13"/>
        <v>0</v>
      </c>
      <c r="AE53" s="100">
        <f t="shared" si="14"/>
        <v>26</v>
      </c>
      <c r="AF53" s="67">
        <f t="shared" si="15"/>
        <v>0</v>
      </c>
    </row>
    <row r="54" spans="1:32" ht="13.5" customHeight="1">
      <c r="A54" s="12">
        <f t="shared" si="8"/>
        <v>11</v>
      </c>
      <c r="B54" s="32">
        <f t="shared" si="9"/>
        <v>13</v>
      </c>
      <c r="C54" s="79">
        <v>34</v>
      </c>
      <c r="D54" s="100" t="s">
        <v>149</v>
      </c>
      <c r="E54" s="100" t="s">
        <v>202</v>
      </c>
      <c r="F54" s="100" t="s">
        <v>203</v>
      </c>
      <c r="G54" s="100"/>
      <c r="H54" s="100"/>
      <c r="I54" s="100"/>
      <c r="J54" s="61" t="s">
        <v>93</v>
      </c>
      <c r="K54" s="91">
        <v>35</v>
      </c>
      <c r="L54" s="10">
        <v>17</v>
      </c>
      <c r="M54" s="10"/>
      <c r="N54" s="10"/>
      <c r="O54" s="100">
        <f t="shared" si="10"/>
        <v>26</v>
      </c>
      <c r="P54" s="10">
        <v>14</v>
      </c>
      <c r="Q54" s="10">
        <v>15</v>
      </c>
      <c r="R54" s="10"/>
      <c r="S54" s="10"/>
      <c r="T54" s="100">
        <f t="shared" si="11"/>
        <v>14.5</v>
      </c>
      <c r="U54" s="10"/>
      <c r="V54" s="10"/>
      <c r="W54" s="10"/>
      <c r="X54" s="10"/>
      <c r="Y54" s="100">
        <f t="shared" si="12"/>
        <v>0</v>
      </c>
      <c r="Z54" s="10"/>
      <c r="AA54" s="10"/>
      <c r="AB54" s="10"/>
      <c r="AC54" s="10"/>
      <c r="AD54" s="100">
        <f t="shared" si="13"/>
        <v>0</v>
      </c>
      <c r="AE54" s="100">
        <f t="shared" si="14"/>
        <v>26</v>
      </c>
      <c r="AF54" s="14">
        <f t="shared" si="15"/>
        <v>0</v>
      </c>
    </row>
    <row r="55" spans="1:32" ht="13.5" customHeight="1">
      <c r="A55" s="12">
        <f t="shared" si="8"/>
        <v>11</v>
      </c>
      <c r="B55" s="32">
        <f t="shared" si="9"/>
        <v>15</v>
      </c>
      <c r="C55" s="79">
        <v>33</v>
      </c>
      <c r="D55" s="100" t="s">
        <v>145</v>
      </c>
      <c r="E55" s="100" t="s">
        <v>64</v>
      </c>
      <c r="F55" s="100" t="s">
        <v>204</v>
      </c>
      <c r="G55" s="100"/>
      <c r="H55" s="100"/>
      <c r="I55" s="100"/>
      <c r="J55" s="61" t="s">
        <v>93</v>
      </c>
      <c r="K55" s="91">
        <v>29</v>
      </c>
      <c r="L55" s="10">
        <v>19</v>
      </c>
      <c r="M55" s="10"/>
      <c r="N55" s="10"/>
      <c r="O55" s="100">
        <f t="shared" si="10"/>
        <v>24</v>
      </c>
      <c r="P55" s="10">
        <v>23</v>
      </c>
      <c r="Q55" s="10">
        <v>24</v>
      </c>
      <c r="R55" s="10"/>
      <c r="S55" s="10"/>
      <c r="T55" s="100">
        <f t="shared" si="11"/>
        <v>23.5</v>
      </c>
      <c r="U55" s="10"/>
      <c r="V55" s="10"/>
      <c r="W55" s="10"/>
      <c r="X55" s="10"/>
      <c r="Y55" s="100">
        <f t="shared" si="12"/>
        <v>0</v>
      </c>
      <c r="Z55" s="10"/>
      <c r="AA55" s="10"/>
      <c r="AB55" s="10"/>
      <c r="AC55" s="10"/>
      <c r="AD55" s="100">
        <f t="shared" si="13"/>
        <v>0</v>
      </c>
      <c r="AE55" s="100">
        <f t="shared" si="14"/>
        <v>24</v>
      </c>
      <c r="AF55" s="14">
        <f t="shared" si="15"/>
        <v>0</v>
      </c>
    </row>
    <row r="56" spans="1:32" ht="13.5" customHeight="1">
      <c r="A56" s="12">
        <f t="shared" si="8"/>
        <v>11</v>
      </c>
      <c r="B56" s="32">
        <f t="shared" si="9"/>
        <v>16</v>
      </c>
      <c r="C56" s="79">
        <v>22</v>
      </c>
      <c r="D56" s="100" t="s">
        <v>149</v>
      </c>
      <c r="E56" s="100" t="s">
        <v>205</v>
      </c>
      <c r="F56" s="100" t="s">
        <v>206</v>
      </c>
      <c r="G56" s="100"/>
      <c r="H56" s="100"/>
      <c r="I56" s="100"/>
      <c r="J56" s="61" t="s">
        <v>28</v>
      </c>
      <c r="K56" s="91">
        <v>25</v>
      </c>
      <c r="L56" s="10">
        <v>22</v>
      </c>
      <c r="M56" s="10"/>
      <c r="N56" s="10"/>
      <c r="O56" s="100">
        <f t="shared" si="10"/>
        <v>23.5</v>
      </c>
      <c r="P56" s="10">
        <v>9</v>
      </c>
      <c r="Q56" s="10">
        <v>12</v>
      </c>
      <c r="R56" s="10"/>
      <c r="S56" s="10"/>
      <c r="T56" s="100">
        <f t="shared" si="11"/>
        <v>10.5</v>
      </c>
      <c r="U56" s="10"/>
      <c r="V56" s="10"/>
      <c r="W56" s="10"/>
      <c r="X56" s="10"/>
      <c r="Y56" s="100">
        <f t="shared" si="12"/>
        <v>0</v>
      </c>
      <c r="Z56" s="10"/>
      <c r="AA56" s="10"/>
      <c r="AB56" s="10"/>
      <c r="AC56" s="10"/>
      <c r="AD56" s="100">
        <f t="shared" si="13"/>
        <v>0</v>
      </c>
      <c r="AE56" s="100">
        <f t="shared" si="14"/>
        <v>23.5</v>
      </c>
      <c r="AF56" s="14">
        <f t="shared" si="15"/>
        <v>0</v>
      </c>
    </row>
    <row r="57" spans="1:32" ht="13.5" customHeight="1">
      <c r="A57" s="12">
        <f t="shared" si="8"/>
        <v>11</v>
      </c>
      <c r="B57" s="32">
        <f t="shared" si="9"/>
        <v>16</v>
      </c>
      <c r="C57" s="79">
        <v>23</v>
      </c>
      <c r="D57" s="100" t="s">
        <v>149</v>
      </c>
      <c r="E57" s="100" t="s">
        <v>207</v>
      </c>
      <c r="F57" s="100" t="s">
        <v>99</v>
      </c>
      <c r="G57" s="100"/>
      <c r="H57" s="100"/>
      <c r="I57" s="100"/>
      <c r="J57" s="61" t="s">
        <v>28</v>
      </c>
      <c r="K57" s="91">
        <v>15</v>
      </c>
      <c r="L57" s="10">
        <v>14</v>
      </c>
      <c r="M57" s="10"/>
      <c r="N57" s="10"/>
      <c r="O57" s="100">
        <f t="shared" si="10"/>
        <v>14.5</v>
      </c>
      <c r="P57" s="10">
        <v>26</v>
      </c>
      <c r="Q57" s="10">
        <v>21</v>
      </c>
      <c r="R57" s="10"/>
      <c r="S57" s="10"/>
      <c r="T57" s="100">
        <f t="shared" si="11"/>
        <v>23.5</v>
      </c>
      <c r="U57" s="10"/>
      <c r="V57" s="10"/>
      <c r="W57" s="10"/>
      <c r="X57" s="10"/>
      <c r="Y57" s="100">
        <f t="shared" si="12"/>
        <v>0</v>
      </c>
      <c r="Z57" s="10"/>
      <c r="AA57" s="10"/>
      <c r="AB57" s="10"/>
      <c r="AC57" s="10"/>
      <c r="AD57" s="100">
        <f t="shared" si="13"/>
        <v>0</v>
      </c>
      <c r="AE57" s="100">
        <f t="shared" si="14"/>
        <v>23.5</v>
      </c>
      <c r="AF57" s="14">
        <f t="shared" si="15"/>
        <v>0</v>
      </c>
    </row>
    <row r="58" spans="1:32" ht="13.5" customHeight="1">
      <c r="A58" s="12">
        <f t="shared" si="8"/>
        <v>11</v>
      </c>
      <c r="B58" s="32">
        <f t="shared" si="9"/>
        <v>18</v>
      </c>
      <c r="C58" s="32">
        <v>91</v>
      </c>
      <c r="D58" s="100" t="s">
        <v>145</v>
      </c>
      <c r="E58" s="100" t="s">
        <v>58</v>
      </c>
      <c r="F58" s="100" t="s">
        <v>66</v>
      </c>
      <c r="G58" s="100"/>
      <c r="H58" s="100"/>
      <c r="I58" s="100"/>
      <c r="J58" s="61"/>
      <c r="K58" s="91">
        <v>23</v>
      </c>
      <c r="L58" s="10">
        <v>21</v>
      </c>
      <c r="M58" s="10"/>
      <c r="N58" s="10"/>
      <c r="O58" s="100">
        <f t="shared" si="10"/>
        <v>22</v>
      </c>
      <c r="P58" s="10">
        <v>21</v>
      </c>
      <c r="Q58" s="10">
        <v>19</v>
      </c>
      <c r="R58" s="10"/>
      <c r="S58" s="10"/>
      <c r="T58" s="100">
        <f t="shared" si="11"/>
        <v>20</v>
      </c>
      <c r="U58" s="10"/>
      <c r="V58" s="10"/>
      <c r="W58" s="10"/>
      <c r="X58" s="10"/>
      <c r="Y58" s="100">
        <f t="shared" si="12"/>
        <v>0</v>
      </c>
      <c r="Z58" s="10"/>
      <c r="AA58" s="10"/>
      <c r="AB58" s="10"/>
      <c r="AC58" s="10"/>
      <c r="AD58" s="100">
        <f t="shared" si="13"/>
        <v>0</v>
      </c>
      <c r="AE58" s="100">
        <f t="shared" si="14"/>
        <v>22</v>
      </c>
      <c r="AF58" s="14">
        <f t="shared" si="15"/>
        <v>0</v>
      </c>
    </row>
    <row r="59" spans="1:32" ht="13.5" customHeight="1">
      <c r="A59" s="12">
        <f t="shared" si="8"/>
        <v>11</v>
      </c>
      <c r="B59" s="32">
        <f t="shared" si="9"/>
        <v>19</v>
      </c>
      <c r="C59" s="79">
        <v>18</v>
      </c>
      <c r="D59" s="100" t="s">
        <v>149</v>
      </c>
      <c r="E59" s="100" t="s">
        <v>208</v>
      </c>
      <c r="F59" s="100" t="s">
        <v>209</v>
      </c>
      <c r="G59" s="100"/>
      <c r="H59" s="100"/>
      <c r="I59" s="100"/>
      <c r="J59" s="61" t="s">
        <v>155</v>
      </c>
      <c r="K59" s="91">
        <v>19</v>
      </c>
      <c r="L59" s="10">
        <v>22</v>
      </c>
      <c r="M59" s="10"/>
      <c r="N59" s="10"/>
      <c r="O59" s="100">
        <f t="shared" si="10"/>
        <v>20.5</v>
      </c>
      <c r="P59" s="10">
        <v>15</v>
      </c>
      <c r="Q59" s="10">
        <v>14</v>
      </c>
      <c r="R59" s="10"/>
      <c r="S59" s="10"/>
      <c r="T59" s="100">
        <f t="shared" si="11"/>
        <v>14.5</v>
      </c>
      <c r="U59" s="10"/>
      <c r="V59" s="10"/>
      <c r="W59" s="10"/>
      <c r="X59" s="10"/>
      <c r="Y59" s="100">
        <f t="shared" si="12"/>
        <v>0</v>
      </c>
      <c r="Z59" s="10"/>
      <c r="AA59" s="10"/>
      <c r="AB59" s="10"/>
      <c r="AC59" s="10"/>
      <c r="AD59" s="100">
        <f t="shared" si="13"/>
        <v>0</v>
      </c>
      <c r="AE59" s="100">
        <f t="shared" si="14"/>
        <v>20.5</v>
      </c>
      <c r="AF59" s="14">
        <f t="shared" si="15"/>
        <v>0</v>
      </c>
    </row>
    <row r="60" spans="1:32" ht="13.5" customHeight="1">
      <c r="A60" s="12">
        <f t="shared" si="8"/>
        <v>11</v>
      </c>
      <c r="B60" s="32">
        <f t="shared" si="9"/>
        <v>20</v>
      </c>
      <c r="C60" s="79">
        <v>36</v>
      </c>
      <c r="D60" s="100" t="s">
        <v>149</v>
      </c>
      <c r="E60" s="100" t="s">
        <v>210</v>
      </c>
      <c r="F60" s="100" t="s">
        <v>97</v>
      </c>
      <c r="G60" s="100"/>
      <c r="H60" s="100"/>
      <c r="I60" s="100"/>
      <c r="J60" s="61" t="s">
        <v>43</v>
      </c>
      <c r="K60" s="91">
        <v>22</v>
      </c>
      <c r="L60" s="10">
        <v>17</v>
      </c>
      <c r="M60" s="10"/>
      <c r="N60" s="10"/>
      <c r="O60" s="100">
        <f t="shared" si="10"/>
        <v>19.5</v>
      </c>
      <c r="P60" s="10">
        <v>20</v>
      </c>
      <c r="Q60" s="10">
        <v>18</v>
      </c>
      <c r="R60" s="10"/>
      <c r="S60" s="10"/>
      <c r="T60" s="100">
        <f t="shared" si="11"/>
        <v>19</v>
      </c>
      <c r="U60" s="10"/>
      <c r="V60" s="10"/>
      <c r="W60" s="10"/>
      <c r="X60" s="10"/>
      <c r="Y60" s="100">
        <f t="shared" si="12"/>
        <v>0</v>
      </c>
      <c r="Z60" s="10"/>
      <c r="AA60" s="10"/>
      <c r="AB60" s="10"/>
      <c r="AC60" s="10"/>
      <c r="AD60" s="100">
        <f t="shared" si="13"/>
        <v>0</v>
      </c>
      <c r="AE60" s="100">
        <f t="shared" si="14"/>
        <v>19.5</v>
      </c>
      <c r="AF60" s="14">
        <f t="shared" si="15"/>
        <v>0</v>
      </c>
    </row>
    <row r="61" spans="1:32" ht="13.5" customHeight="1">
      <c r="A61" s="12">
        <f t="shared" si="8"/>
        <v>11</v>
      </c>
      <c r="B61" s="32">
        <f t="shared" si="9"/>
        <v>21</v>
      </c>
      <c r="C61" s="79">
        <v>19</v>
      </c>
      <c r="D61" s="100" t="s">
        <v>149</v>
      </c>
      <c r="E61" s="100" t="s">
        <v>205</v>
      </c>
      <c r="F61" s="100" t="s">
        <v>107</v>
      </c>
      <c r="G61" s="100"/>
      <c r="H61" s="100"/>
      <c r="I61" s="100"/>
      <c r="J61" s="61" t="s">
        <v>155</v>
      </c>
      <c r="K61" s="91">
        <v>17</v>
      </c>
      <c r="L61" s="10">
        <v>18</v>
      </c>
      <c r="M61" s="10"/>
      <c r="N61" s="10"/>
      <c r="O61" s="100">
        <f t="shared" si="10"/>
        <v>17.5</v>
      </c>
      <c r="P61" s="10">
        <v>16</v>
      </c>
      <c r="Q61" s="10">
        <v>16</v>
      </c>
      <c r="R61" s="10"/>
      <c r="S61" s="10"/>
      <c r="T61" s="100">
        <f t="shared" si="11"/>
        <v>16</v>
      </c>
      <c r="U61" s="10"/>
      <c r="V61" s="10"/>
      <c r="W61" s="10"/>
      <c r="X61" s="10"/>
      <c r="Y61" s="100">
        <f t="shared" si="12"/>
        <v>0</v>
      </c>
      <c r="Z61" s="10"/>
      <c r="AA61" s="10"/>
      <c r="AB61" s="10"/>
      <c r="AC61" s="10"/>
      <c r="AD61" s="100">
        <f t="shared" si="13"/>
        <v>0</v>
      </c>
      <c r="AE61" s="100">
        <f t="shared" si="14"/>
        <v>17.5</v>
      </c>
      <c r="AF61" s="14">
        <f t="shared" si="15"/>
        <v>0</v>
      </c>
    </row>
    <row r="62" spans="1:32" ht="13.5" customHeight="1">
      <c r="A62" s="12">
        <f t="shared" si="8"/>
        <v>11</v>
      </c>
      <c r="B62" s="32">
        <f t="shared" si="9"/>
        <v>22</v>
      </c>
      <c r="C62" s="79">
        <v>32</v>
      </c>
      <c r="D62" s="100" t="s">
        <v>149</v>
      </c>
      <c r="E62" s="100" t="s">
        <v>211</v>
      </c>
      <c r="F62" s="100" t="s">
        <v>55</v>
      </c>
      <c r="G62" s="100"/>
      <c r="H62" s="100"/>
      <c r="I62" s="100"/>
      <c r="J62" s="61" t="s">
        <v>32</v>
      </c>
      <c r="K62" s="91">
        <v>18</v>
      </c>
      <c r="L62" s="10">
        <v>14</v>
      </c>
      <c r="M62" s="10"/>
      <c r="N62" s="10"/>
      <c r="O62" s="100">
        <f t="shared" si="10"/>
        <v>16</v>
      </c>
      <c r="P62" s="10">
        <v>18</v>
      </c>
      <c r="Q62" s="10">
        <v>16</v>
      </c>
      <c r="R62" s="10"/>
      <c r="S62" s="10"/>
      <c r="T62" s="100">
        <f t="shared" si="11"/>
        <v>17</v>
      </c>
      <c r="U62" s="10"/>
      <c r="V62" s="10"/>
      <c r="W62" s="10"/>
      <c r="X62" s="10"/>
      <c r="Y62" s="100">
        <f t="shared" si="12"/>
        <v>0</v>
      </c>
      <c r="Z62" s="10"/>
      <c r="AA62" s="10"/>
      <c r="AB62" s="10"/>
      <c r="AC62" s="10"/>
      <c r="AD62" s="100">
        <f t="shared" si="13"/>
        <v>0</v>
      </c>
      <c r="AE62" s="100">
        <f t="shared" si="14"/>
        <v>17</v>
      </c>
      <c r="AF62" s="14">
        <f t="shared" si="15"/>
        <v>0</v>
      </c>
    </row>
    <row r="63" spans="1:32" ht="12" customHeight="1">
      <c r="A63" s="12">
        <f t="shared" si="8"/>
        <v>11</v>
      </c>
      <c r="B63" s="32">
        <f t="shared" si="9"/>
        <v>23</v>
      </c>
      <c r="C63" s="79">
        <v>14</v>
      </c>
      <c r="D63" s="100" t="s">
        <v>145</v>
      </c>
      <c r="E63" s="100" t="s">
        <v>208</v>
      </c>
      <c r="F63" s="100" t="s">
        <v>89</v>
      </c>
      <c r="G63" s="100"/>
      <c r="H63" s="100"/>
      <c r="I63" s="100"/>
      <c r="J63" s="61" t="s">
        <v>56</v>
      </c>
      <c r="K63" s="91">
        <v>10</v>
      </c>
      <c r="L63" s="10">
        <v>16</v>
      </c>
      <c r="M63" s="10"/>
      <c r="N63" s="10"/>
      <c r="O63" s="100">
        <f t="shared" si="10"/>
        <v>13</v>
      </c>
      <c r="P63" s="10">
        <v>18</v>
      </c>
      <c r="Q63" s="10">
        <v>15</v>
      </c>
      <c r="R63" s="10"/>
      <c r="S63" s="10"/>
      <c r="T63" s="100">
        <f t="shared" si="11"/>
        <v>16.5</v>
      </c>
      <c r="U63" s="10"/>
      <c r="V63" s="10"/>
      <c r="W63" s="10"/>
      <c r="X63" s="10"/>
      <c r="Y63" s="100">
        <f t="shared" si="12"/>
        <v>0</v>
      </c>
      <c r="Z63" s="10"/>
      <c r="AA63" s="10"/>
      <c r="AB63" s="10"/>
      <c r="AC63" s="10"/>
      <c r="AD63" s="100">
        <f t="shared" si="13"/>
        <v>0</v>
      </c>
      <c r="AE63" s="100">
        <f t="shared" si="14"/>
        <v>16.5</v>
      </c>
      <c r="AF63" s="14">
        <f t="shared" si="15"/>
        <v>0</v>
      </c>
    </row>
    <row r="64" spans="1:32" ht="13.5" customHeight="1">
      <c r="A64" s="12">
        <f t="shared" si="8"/>
        <v>11</v>
      </c>
      <c r="B64" s="32">
        <f t="shared" si="9"/>
        <v>24</v>
      </c>
      <c r="C64" s="79">
        <v>15</v>
      </c>
      <c r="D64" s="100" t="s">
        <v>145</v>
      </c>
      <c r="E64" s="100" t="s">
        <v>207</v>
      </c>
      <c r="F64" s="100" t="s">
        <v>212</v>
      </c>
      <c r="G64" s="100"/>
      <c r="H64" s="100"/>
      <c r="I64" s="100"/>
      <c r="J64" s="61" t="s">
        <v>16</v>
      </c>
      <c r="K64" s="91">
        <v>15</v>
      </c>
      <c r="L64" s="10">
        <v>15</v>
      </c>
      <c r="M64" s="10"/>
      <c r="N64" s="10"/>
      <c r="O64" s="100">
        <f t="shared" si="10"/>
        <v>15</v>
      </c>
      <c r="P64" s="10">
        <v>14</v>
      </c>
      <c r="Q64" s="10">
        <v>13</v>
      </c>
      <c r="R64" s="10"/>
      <c r="S64" s="10"/>
      <c r="T64" s="100">
        <f t="shared" si="11"/>
        <v>13.5</v>
      </c>
      <c r="U64" s="10"/>
      <c r="V64" s="10"/>
      <c r="W64" s="10"/>
      <c r="X64" s="10"/>
      <c r="Y64" s="100">
        <f t="shared" si="12"/>
        <v>0</v>
      </c>
      <c r="Z64" s="10"/>
      <c r="AA64" s="10"/>
      <c r="AB64" s="10"/>
      <c r="AC64" s="10"/>
      <c r="AD64" s="100">
        <f t="shared" si="13"/>
        <v>0</v>
      </c>
      <c r="AE64" s="100">
        <f t="shared" si="14"/>
        <v>15</v>
      </c>
      <c r="AF64" s="14">
        <f t="shared" si="15"/>
        <v>0</v>
      </c>
    </row>
    <row r="65" spans="1:32" ht="13.5" customHeight="1">
      <c r="A65" s="12">
        <f t="shared" si="8"/>
        <v>11</v>
      </c>
      <c r="B65" s="32">
        <f t="shared" si="9"/>
        <v>24</v>
      </c>
      <c r="C65" s="79">
        <v>17</v>
      </c>
      <c r="D65" s="100" t="s">
        <v>145</v>
      </c>
      <c r="E65" s="100" t="s">
        <v>104</v>
      </c>
      <c r="F65" s="100" t="s">
        <v>63</v>
      </c>
      <c r="G65" s="100"/>
      <c r="H65" s="100"/>
      <c r="I65" s="100"/>
      <c r="J65" s="61" t="s">
        <v>192</v>
      </c>
      <c r="K65" s="91">
        <v>8</v>
      </c>
      <c r="L65" s="10">
        <v>12</v>
      </c>
      <c r="M65" s="10"/>
      <c r="N65" s="10"/>
      <c r="O65" s="100">
        <f t="shared" si="10"/>
        <v>10</v>
      </c>
      <c r="P65" s="10">
        <v>15</v>
      </c>
      <c r="Q65" s="10">
        <v>15</v>
      </c>
      <c r="R65" s="10"/>
      <c r="S65" s="10"/>
      <c r="T65" s="100">
        <f t="shared" si="11"/>
        <v>15</v>
      </c>
      <c r="U65" s="10"/>
      <c r="V65" s="10"/>
      <c r="W65" s="10"/>
      <c r="X65" s="10"/>
      <c r="Y65" s="100">
        <f t="shared" si="12"/>
        <v>0</v>
      </c>
      <c r="Z65" s="10"/>
      <c r="AA65" s="10"/>
      <c r="AB65" s="10"/>
      <c r="AC65" s="10"/>
      <c r="AD65" s="100">
        <f t="shared" si="13"/>
        <v>0</v>
      </c>
      <c r="AE65" s="100">
        <f t="shared" si="14"/>
        <v>15</v>
      </c>
      <c r="AF65" s="14">
        <f t="shared" si="15"/>
        <v>0</v>
      </c>
    </row>
    <row r="66" spans="1:32" ht="13.5" customHeight="1">
      <c r="A66" s="12">
        <f t="shared" si="8"/>
        <v>11</v>
      </c>
      <c r="B66" s="32">
        <f t="shared" si="9"/>
        <v>24</v>
      </c>
      <c r="C66" s="79">
        <v>26</v>
      </c>
      <c r="D66" s="100" t="s">
        <v>149</v>
      </c>
      <c r="E66" s="100" t="s">
        <v>167</v>
      </c>
      <c r="F66" s="100" t="s">
        <v>74</v>
      </c>
      <c r="G66" s="100"/>
      <c r="H66" s="100"/>
      <c r="I66" s="100"/>
      <c r="J66" s="61" t="s">
        <v>70</v>
      </c>
      <c r="K66" s="18">
        <v>16</v>
      </c>
      <c r="L66" s="22">
        <v>13</v>
      </c>
      <c r="M66" s="22"/>
      <c r="N66" s="22"/>
      <c r="O66" s="100">
        <f t="shared" si="10"/>
        <v>14.5</v>
      </c>
      <c r="P66" s="10">
        <v>15</v>
      </c>
      <c r="Q66" s="10">
        <v>15</v>
      </c>
      <c r="R66" s="10"/>
      <c r="S66" s="10"/>
      <c r="T66" s="100">
        <f t="shared" si="11"/>
        <v>15</v>
      </c>
      <c r="U66" s="10"/>
      <c r="V66" s="10"/>
      <c r="W66" s="10"/>
      <c r="X66" s="10"/>
      <c r="Y66" s="100">
        <f t="shared" si="12"/>
        <v>0</v>
      </c>
      <c r="Z66" s="10"/>
      <c r="AA66" s="10"/>
      <c r="AB66" s="10"/>
      <c r="AC66" s="10"/>
      <c r="AD66" s="100">
        <f t="shared" si="13"/>
        <v>0</v>
      </c>
      <c r="AE66" s="100">
        <f t="shared" si="14"/>
        <v>15</v>
      </c>
      <c r="AF66" s="14">
        <f t="shared" si="15"/>
        <v>0</v>
      </c>
    </row>
    <row r="67" spans="1:32" ht="13.5" customHeight="1">
      <c r="A67" s="12">
        <f t="shared" si="8"/>
        <v>11</v>
      </c>
      <c r="B67" s="32">
        <f t="shared" si="9"/>
        <v>27</v>
      </c>
      <c r="C67" s="79">
        <v>28</v>
      </c>
      <c r="D67" s="100" t="s">
        <v>149</v>
      </c>
      <c r="E67" s="100" t="s">
        <v>193</v>
      </c>
      <c r="F67" s="100" t="s">
        <v>213</v>
      </c>
      <c r="G67" s="100"/>
      <c r="H67" s="100"/>
      <c r="I67" s="100"/>
      <c r="J67" s="61" t="s">
        <v>32</v>
      </c>
      <c r="K67" s="91">
        <v>8</v>
      </c>
      <c r="L67" s="10">
        <v>10</v>
      </c>
      <c r="M67" s="10"/>
      <c r="N67" s="10"/>
      <c r="O67" s="100">
        <f t="shared" si="10"/>
        <v>9</v>
      </c>
      <c r="P67" s="10">
        <v>13</v>
      </c>
      <c r="Q67" s="10">
        <v>16</v>
      </c>
      <c r="R67" s="10"/>
      <c r="S67" s="10"/>
      <c r="T67" s="100">
        <f t="shared" si="11"/>
        <v>14.5</v>
      </c>
      <c r="U67" s="10"/>
      <c r="V67" s="10"/>
      <c r="W67" s="10"/>
      <c r="X67" s="10"/>
      <c r="Y67" s="100">
        <f t="shared" si="12"/>
        <v>0</v>
      </c>
      <c r="Z67" s="10"/>
      <c r="AA67" s="10"/>
      <c r="AB67" s="10"/>
      <c r="AC67" s="10"/>
      <c r="AD67" s="100">
        <f t="shared" si="13"/>
        <v>0</v>
      </c>
      <c r="AE67" s="100">
        <f t="shared" si="14"/>
        <v>14.5</v>
      </c>
      <c r="AF67" s="14">
        <f t="shared" si="15"/>
        <v>0</v>
      </c>
    </row>
    <row r="68" spans="1:32" ht="13.5" customHeight="1">
      <c r="A68" s="12">
        <f t="shared" si="8"/>
        <v>11</v>
      </c>
      <c r="B68" s="32">
        <f t="shared" si="9"/>
        <v>28</v>
      </c>
      <c r="C68" s="79">
        <v>27</v>
      </c>
      <c r="D68" s="100" t="s">
        <v>149</v>
      </c>
      <c r="E68" s="100" t="s">
        <v>214</v>
      </c>
      <c r="F68" s="100" t="s">
        <v>74</v>
      </c>
      <c r="G68" s="100"/>
      <c r="H68" s="100"/>
      <c r="I68" s="100"/>
      <c r="J68" s="61" t="s">
        <v>32</v>
      </c>
      <c r="K68" s="91">
        <v>12</v>
      </c>
      <c r="L68" s="10">
        <v>16</v>
      </c>
      <c r="M68" s="10"/>
      <c r="N68" s="10"/>
      <c r="O68" s="100">
        <f t="shared" si="10"/>
        <v>14</v>
      </c>
      <c r="P68" s="10">
        <v>14</v>
      </c>
      <c r="Q68" s="10">
        <v>13</v>
      </c>
      <c r="R68" s="10"/>
      <c r="S68" s="10"/>
      <c r="T68" s="100">
        <f t="shared" si="11"/>
        <v>13.5</v>
      </c>
      <c r="U68" s="10"/>
      <c r="V68" s="10"/>
      <c r="W68" s="10"/>
      <c r="X68" s="10"/>
      <c r="Y68" s="100">
        <f t="shared" si="12"/>
        <v>0</v>
      </c>
      <c r="Z68" s="10"/>
      <c r="AA68" s="10"/>
      <c r="AB68" s="10"/>
      <c r="AC68" s="10"/>
      <c r="AD68" s="100">
        <f t="shared" si="13"/>
        <v>0</v>
      </c>
      <c r="AE68" s="100">
        <f t="shared" si="14"/>
        <v>14</v>
      </c>
      <c r="AF68" s="14">
        <f t="shared" si="15"/>
        <v>0</v>
      </c>
    </row>
    <row r="69" spans="1:32" ht="13.5" customHeight="1">
      <c r="A69" s="12">
        <f t="shared" si="8"/>
        <v>11</v>
      </c>
      <c r="B69" s="32">
        <f t="shared" si="9"/>
        <v>29</v>
      </c>
      <c r="C69" s="79">
        <v>30</v>
      </c>
      <c r="D69" s="100" t="s">
        <v>149</v>
      </c>
      <c r="E69" s="100" t="s">
        <v>215</v>
      </c>
      <c r="F69" s="100" t="s">
        <v>216</v>
      </c>
      <c r="G69" s="100"/>
      <c r="H69" s="100"/>
      <c r="I69" s="100"/>
      <c r="J69" s="61" t="s">
        <v>32</v>
      </c>
      <c r="K69" s="91">
        <v>13</v>
      </c>
      <c r="L69" s="10">
        <v>14</v>
      </c>
      <c r="M69" s="10"/>
      <c r="N69" s="10"/>
      <c r="O69" s="100">
        <f t="shared" si="10"/>
        <v>13.5</v>
      </c>
      <c r="P69" s="10">
        <v>14</v>
      </c>
      <c r="Q69" s="10">
        <v>12</v>
      </c>
      <c r="R69" s="10"/>
      <c r="S69" s="10"/>
      <c r="T69" s="100">
        <f t="shared" si="11"/>
        <v>13</v>
      </c>
      <c r="U69" s="10"/>
      <c r="V69" s="10"/>
      <c r="W69" s="10"/>
      <c r="X69" s="10"/>
      <c r="Y69" s="100">
        <f t="shared" si="12"/>
        <v>0</v>
      </c>
      <c r="Z69" s="10"/>
      <c r="AA69" s="10"/>
      <c r="AB69" s="10"/>
      <c r="AC69" s="10"/>
      <c r="AD69" s="100">
        <f t="shared" si="13"/>
        <v>0</v>
      </c>
      <c r="AE69" s="100">
        <f t="shared" si="14"/>
        <v>13.5</v>
      </c>
      <c r="AF69" s="14">
        <f t="shared" si="15"/>
        <v>0</v>
      </c>
    </row>
    <row r="70" spans="1:32" ht="13.5" customHeight="1">
      <c r="A70" s="12">
        <f t="shared" si="8"/>
        <v>11</v>
      </c>
      <c r="B70" s="32">
        <f t="shared" si="9"/>
        <v>29</v>
      </c>
      <c r="C70" s="32">
        <v>96</v>
      </c>
      <c r="D70" s="100" t="s">
        <v>149</v>
      </c>
      <c r="E70" s="100" t="s">
        <v>217</v>
      </c>
      <c r="F70" s="100" t="s">
        <v>218</v>
      </c>
      <c r="G70" s="100"/>
      <c r="H70" s="100"/>
      <c r="I70" s="100"/>
      <c r="J70" s="61" t="s">
        <v>148</v>
      </c>
      <c r="K70" s="91">
        <v>14</v>
      </c>
      <c r="L70" s="10">
        <v>13</v>
      </c>
      <c r="M70" s="10"/>
      <c r="N70" s="10"/>
      <c r="O70" s="100">
        <f t="shared" si="10"/>
        <v>13.5</v>
      </c>
      <c r="P70" s="10">
        <v>10</v>
      </c>
      <c r="Q70" s="10">
        <v>16</v>
      </c>
      <c r="R70" s="10"/>
      <c r="S70" s="10"/>
      <c r="T70" s="100">
        <f t="shared" si="11"/>
        <v>13</v>
      </c>
      <c r="U70" s="10"/>
      <c r="V70" s="10"/>
      <c r="W70" s="10"/>
      <c r="X70" s="10"/>
      <c r="Y70" s="100">
        <f t="shared" si="12"/>
        <v>0</v>
      </c>
      <c r="Z70" s="10"/>
      <c r="AA70" s="10"/>
      <c r="AB70" s="10"/>
      <c r="AC70" s="10"/>
      <c r="AD70" s="100">
        <f t="shared" si="13"/>
        <v>0</v>
      </c>
      <c r="AE70" s="100">
        <f t="shared" si="14"/>
        <v>13.5</v>
      </c>
      <c r="AF70" s="14">
        <f t="shared" si="15"/>
        <v>0</v>
      </c>
    </row>
    <row r="71" spans="1:32" ht="13.5" customHeight="1">
      <c r="A71" s="12">
        <f t="shared" si="8"/>
        <v>11</v>
      </c>
      <c r="B71" s="32">
        <f t="shared" si="9"/>
        <v>31</v>
      </c>
      <c r="C71" s="32">
        <v>95</v>
      </c>
      <c r="D71" s="100" t="s">
        <v>145</v>
      </c>
      <c r="E71" s="100" t="s">
        <v>219</v>
      </c>
      <c r="F71" s="100" t="s">
        <v>220</v>
      </c>
      <c r="G71" s="100"/>
      <c r="H71" s="100"/>
      <c r="I71" s="100"/>
      <c r="J71" s="61" t="s">
        <v>148</v>
      </c>
      <c r="K71" s="91">
        <v>13</v>
      </c>
      <c r="L71" s="10">
        <v>12</v>
      </c>
      <c r="M71" s="10"/>
      <c r="N71" s="10"/>
      <c r="O71" s="100">
        <f t="shared" si="10"/>
        <v>12.5</v>
      </c>
      <c r="P71" s="10">
        <v>8</v>
      </c>
      <c r="Q71" s="10">
        <v>10</v>
      </c>
      <c r="R71" s="10"/>
      <c r="S71" s="10"/>
      <c r="T71" s="100">
        <f t="shared" si="11"/>
        <v>9</v>
      </c>
      <c r="U71" s="10"/>
      <c r="V71" s="10"/>
      <c r="W71" s="10"/>
      <c r="X71" s="10"/>
      <c r="Y71" s="100">
        <f t="shared" si="12"/>
        <v>0</v>
      </c>
      <c r="Z71" s="10"/>
      <c r="AA71" s="10"/>
      <c r="AB71" s="10"/>
      <c r="AC71" s="10"/>
      <c r="AD71" s="100">
        <f t="shared" si="13"/>
        <v>0</v>
      </c>
      <c r="AE71" s="100">
        <f t="shared" si="14"/>
        <v>12.5</v>
      </c>
      <c r="AF71" s="14">
        <f t="shared" si="15"/>
        <v>0</v>
      </c>
    </row>
    <row r="72" spans="1:32" ht="13.5" customHeight="1">
      <c r="A72" s="12">
        <f t="shared" si="8"/>
        <v>11</v>
      </c>
      <c r="B72" s="32">
        <f t="shared" si="9"/>
        <v>32</v>
      </c>
      <c r="C72" s="79">
        <v>24</v>
      </c>
      <c r="D72" s="100" t="s">
        <v>145</v>
      </c>
      <c r="E72" s="100" t="s">
        <v>221</v>
      </c>
      <c r="F72" s="100" t="s">
        <v>81</v>
      </c>
      <c r="G72" s="100"/>
      <c r="H72" s="100"/>
      <c r="I72" s="100"/>
      <c r="J72" s="61" t="s">
        <v>28</v>
      </c>
      <c r="K72" s="91">
        <v>11</v>
      </c>
      <c r="L72" s="10">
        <v>13</v>
      </c>
      <c r="M72" s="10"/>
      <c r="N72" s="10"/>
      <c r="O72" s="100">
        <f t="shared" si="10"/>
        <v>12</v>
      </c>
      <c r="P72" s="10">
        <v>4</v>
      </c>
      <c r="Q72" s="10">
        <v>4</v>
      </c>
      <c r="R72" s="10"/>
      <c r="S72" s="10"/>
      <c r="T72" s="100">
        <f t="shared" si="11"/>
        <v>4</v>
      </c>
      <c r="U72" s="10"/>
      <c r="V72" s="10"/>
      <c r="W72" s="10"/>
      <c r="X72" s="10"/>
      <c r="Y72" s="100">
        <f t="shared" si="12"/>
        <v>0</v>
      </c>
      <c r="Z72" s="10"/>
      <c r="AA72" s="10"/>
      <c r="AB72" s="10"/>
      <c r="AC72" s="10"/>
      <c r="AD72" s="100">
        <f t="shared" si="13"/>
        <v>0</v>
      </c>
      <c r="AE72" s="100">
        <f t="shared" si="14"/>
        <v>12</v>
      </c>
      <c r="AF72" s="14">
        <f t="shared" si="15"/>
        <v>0</v>
      </c>
    </row>
    <row r="73" spans="1:32" ht="13.5" customHeight="1">
      <c r="A73" s="12">
        <f t="shared" ref="A73:A104" si="16">RANK(AF73,$AF$41:$AF$140,0)</f>
        <v>11</v>
      </c>
      <c r="B73" s="32">
        <f t="shared" ref="B73:B104" si="17">RANK(AE73,$AE$41:$AE$140,0)</f>
        <v>33</v>
      </c>
      <c r="C73" s="32"/>
      <c r="D73" s="100"/>
      <c r="E73" s="100"/>
      <c r="F73" s="100"/>
      <c r="G73" s="100"/>
      <c r="H73" s="100"/>
      <c r="I73" s="100"/>
      <c r="J73" s="61"/>
      <c r="K73" s="91"/>
      <c r="L73" s="10"/>
      <c r="M73" s="10"/>
      <c r="N73" s="10"/>
      <c r="O73" s="100">
        <f t="shared" ref="O73:O104" si="18">(((K73+L73)+M73)+N73)/2</f>
        <v>0</v>
      </c>
      <c r="P73" s="10"/>
      <c r="Q73" s="10"/>
      <c r="R73" s="10"/>
      <c r="S73" s="10"/>
      <c r="T73" s="100">
        <f t="shared" ref="T73:T104" si="19">(((P73+Q73)+R73)+S73)/2</f>
        <v>0</v>
      </c>
      <c r="U73" s="10"/>
      <c r="V73" s="10"/>
      <c r="W73" s="10"/>
      <c r="X73" s="10"/>
      <c r="Y73" s="100">
        <f t="shared" ref="Y73:Y104" si="20">(((U73+V73)+W73)+X73)/2</f>
        <v>0</v>
      </c>
      <c r="Z73" s="10"/>
      <c r="AA73" s="10"/>
      <c r="AB73" s="10"/>
      <c r="AC73" s="10"/>
      <c r="AD73" s="100">
        <f t="shared" ref="AD73:AD104" si="21">(((Z73+AA73)+AB73)+AC73)/2</f>
        <v>0</v>
      </c>
      <c r="AE73" s="100">
        <f t="shared" ref="AE73:AE104" si="22">MAX(O73,T73)</f>
        <v>0</v>
      </c>
      <c r="AF73" s="14">
        <f t="shared" ref="AF73:AF104" si="23">MAX(Y73,AD73)</f>
        <v>0</v>
      </c>
    </row>
    <row r="74" spans="1:32" ht="13.5" customHeight="1">
      <c r="A74" s="12">
        <f t="shared" si="16"/>
        <v>11</v>
      </c>
      <c r="B74" s="32">
        <f t="shared" si="17"/>
        <v>33</v>
      </c>
      <c r="C74" s="32"/>
      <c r="D74" s="100"/>
      <c r="E74" s="100"/>
      <c r="F74" s="100"/>
      <c r="G74" s="100"/>
      <c r="H74" s="100"/>
      <c r="I74" s="100"/>
      <c r="J74" s="61"/>
      <c r="K74" s="91"/>
      <c r="L74" s="10"/>
      <c r="M74" s="10"/>
      <c r="N74" s="10"/>
      <c r="O74" s="100">
        <f t="shared" si="18"/>
        <v>0</v>
      </c>
      <c r="P74" s="10"/>
      <c r="Q74" s="10"/>
      <c r="R74" s="10"/>
      <c r="S74" s="10"/>
      <c r="T74" s="100">
        <f t="shared" si="19"/>
        <v>0</v>
      </c>
      <c r="U74" s="10"/>
      <c r="V74" s="10"/>
      <c r="W74" s="10"/>
      <c r="X74" s="10"/>
      <c r="Y74" s="100">
        <f t="shared" si="20"/>
        <v>0</v>
      </c>
      <c r="Z74" s="10"/>
      <c r="AA74" s="10"/>
      <c r="AB74" s="10"/>
      <c r="AC74" s="10"/>
      <c r="AD74" s="100">
        <f t="shared" si="21"/>
        <v>0</v>
      </c>
      <c r="AE74" s="100">
        <f t="shared" si="22"/>
        <v>0</v>
      </c>
      <c r="AF74" s="14">
        <f t="shared" si="23"/>
        <v>0</v>
      </c>
    </row>
    <row r="75" spans="1:32" ht="13.5" customHeight="1">
      <c r="A75" s="12">
        <f t="shared" si="16"/>
        <v>11</v>
      </c>
      <c r="B75" s="32">
        <f t="shared" si="17"/>
        <v>33</v>
      </c>
      <c r="C75" s="32"/>
      <c r="D75" s="100"/>
      <c r="E75" s="100"/>
      <c r="F75" s="100"/>
      <c r="G75" s="100"/>
      <c r="H75" s="100"/>
      <c r="I75" s="100"/>
      <c r="J75" s="61"/>
      <c r="K75" s="43"/>
      <c r="L75" s="10"/>
      <c r="M75" s="10"/>
      <c r="N75" s="81"/>
      <c r="O75" s="100">
        <f t="shared" si="18"/>
        <v>0</v>
      </c>
      <c r="P75" s="10"/>
      <c r="Q75" s="10"/>
      <c r="R75" s="10"/>
      <c r="S75" s="10"/>
      <c r="T75" s="100">
        <f t="shared" si="19"/>
        <v>0</v>
      </c>
      <c r="U75" s="10"/>
      <c r="V75" s="10"/>
      <c r="W75" s="10"/>
      <c r="X75" s="10"/>
      <c r="Y75" s="100">
        <f t="shared" si="20"/>
        <v>0</v>
      </c>
      <c r="Z75" s="10"/>
      <c r="AA75" s="10"/>
      <c r="AB75" s="10"/>
      <c r="AC75" s="10"/>
      <c r="AD75" s="100">
        <f t="shared" si="21"/>
        <v>0</v>
      </c>
      <c r="AE75" s="100">
        <f t="shared" si="22"/>
        <v>0</v>
      </c>
      <c r="AF75" s="14">
        <f t="shared" si="23"/>
        <v>0</v>
      </c>
    </row>
    <row r="76" spans="1:32" ht="13.5" customHeight="1">
      <c r="A76" s="12">
        <f t="shared" si="16"/>
        <v>11</v>
      </c>
      <c r="B76" s="32">
        <f t="shared" si="17"/>
        <v>33</v>
      </c>
      <c r="C76" s="32"/>
      <c r="D76" s="100"/>
      <c r="E76" s="100"/>
      <c r="F76" s="100"/>
      <c r="G76" s="100"/>
      <c r="H76" s="100"/>
      <c r="I76" s="100"/>
      <c r="J76" s="61"/>
      <c r="K76" s="91"/>
      <c r="L76" s="10"/>
      <c r="M76" s="10"/>
      <c r="N76" s="10"/>
      <c r="O76" s="100">
        <f t="shared" si="18"/>
        <v>0</v>
      </c>
      <c r="P76" s="10"/>
      <c r="Q76" s="10"/>
      <c r="R76" s="10"/>
      <c r="S76" s="10"/>
      <c r="T76" s="100">
        <f t="shared" si="19"/>
        <v>0</v>
      </c>
      <c r="U76" s="10"/>
      <c r="V76" s="10"/>
      <c r="W76" s="10"/>
      <c r="X76" s="10"/>
      <c r="Y76" s="100">
        <f t="shared" si="20"/>
        <v>0</v>
      </c>
      <c r="Z76" s="10"/>
      <c r="AA76" s="10"/>
      <c r="AB76" s="10"/>
      <c r="AC76" s="10"/>
      <c r="AD76" s="100">
        <f t="shared" si="21"/>
        <v>0</v>
      </c>
      <c r="AE76" s="100">
        <f t="shared" si="22"/>
        <v>0</v>
      </c>
      <c r="AF76" s="14">
        <f t="shared" si="23"/>
        <v>0</v>
      </c>
    </row>
    <row r="77" spans="1:32" ht="13.5" customHeight="1">
      <c r="A77" s="12">
        <f t="shared" si="16"/>
        <v>11</v>
      </c>
      <c r="B77" s="32">
        <f t="shared" si="17"/>
        <v>33</v>
      </c>
      <c r="C77" s="32"/>
      <c r="D77" s="100"/>
      <c r="E77" s="100"/>
      <c r="F77" s="100"/>
      <c r="G77" s="100"/>
      <c r="H77" s="100"/>
      <c r="I77" s="100"/>
      <c r="J77" s="61"/>
      <c r="K77" s="91"/>
      <c r="L77" s="10"/>
      <c r="M77" s="10"/>
      <c r="N77" s="10"/>
      <c r="O77" s="100">
        <f t="shared" si="18"/>
        <v>0</v>
      </c>
      <c r="P77" s="10"/>
      <c r="Q77" s="10"/>
      <c r="R77" s="10"/>
      <c r="S77" s="10"/>
      <c r="T77" s="100">
        <f t="shared" si="19"/>
        <v>0</v>
      </c>
      <c r="U77" s="10"/>
      <c r="V77" s="10"/>
      <c r="W77" s="10"/>
      <c r="X77" s="10"/>
      <c r="Y77" s="100">
        <f t="shared" si="20"/>
        <v>0</v>
      </c>
      <c r="Z77" s="10"/>
      <c r="AA77" s="10"/>
      <c r="AB77" s="10"/>
      <c r="AC77" s="10"/>
      <c r="AD77" s="100">
        <f t="shared" si="21"/>
        <v>0</v>
      </c>
      <c r="AE77" s="100">
        <f t="shared" si="22"/>
        <v>0</v>
      </c>
      <c r="AF77" s="14">
        <f t="shared" si="23"/>
        <v>0</v>
      </c>
    </row>
    <row r="78" spans="1:32" ht="13.5" customHeight="1">
      <c r="A78" s="12">
        <f t="shared" si="16"/>
        <v>11</v>
      </c>
      <c r="B78" s="32">
        <f t="shared" si="17"/>
        <v>33</v>
      </c>
      <c r="C78" s="32"/>
      <c r="D78" s="100"/>
      <c r="E78" s="100"/>
      <c r="F78" s="100"/>
      <c r="G78" s="100"/>
      <c r="H78" s="100"/>
      <c r="I78" s="100"/>
      <c r="J78" s="61"/>
      <c r="K78" s="91"/>
      <c r="L78" s="10"/>
      <c r="M78" s="10"/>
      <c r="N78" s="10"/>
      <c r="O78" s="100">
        <f t="shared" si="18"/>
        <v>0</v>
      </c>
      <c r="P78" s="10"/>
      <c r="Q78" s="10"/>
      <c r="R78" s="10"/>
      <c r="S78" s="10"/>
      <c r="T78" s="100">
        <f t="shared" si="19"/>
        <v>0</v>
      </c>
      <c r="U78" s="10"/>
      <c r="V78" s="10"/>
      <c r="W78" s="10"/>
      <c r="X78" s="10"/>
      <c r="Y78" s="100">
        <f t="shared" si="20"/>
        <v>0</v>
      </c>
      <c r="Z78" s="10"/>
      <c r="AA78" s="10"/>
      <c r="AB78" s="10"/>
      <c r="AC78" s="10"/>
      <c r="AD78" s="100">
        <f t="shared" si="21"/>
        <v>0</v>
      </c>
      <c r="AE78" s="100">
        <f t="shared" si="22"/>
        <v>0</v>
      </c>
      <c r="AF78" s="14">
        <f t="shared" si="23"/>
        <v>0</v>
      </c>
    </row>
    <row r="79" spans="1:32" ht="13.5" customHeight="1">
      <c r="A79" s="12">
        <f t="shared" si="16"/>
        <v>11</v>
      </c>
      <c r="B79" s="32">
        <f t="shared" si="17"/>
        <v>33</v>
      </c>
      <c r="C79" s="32"/>
      <c r="D79" s="100"/>
      <c r="E79" s="100"/>
      <c r="F79" s="100"/>
      <c r="G79" s="100"/>
      <c r="H79" s="100"/>
      <c r="I79" s="100"/>
      <c r="J79" s="61"/>
      <c r="K79" s="91"/>
      <c r="L79" s="10"/>
      <c r="M79" s="10"/>
      <c r="N79" s="10"/>
      <c r="O79" s="100">
        <f t="shared" si="18"/>
        <v>0</v>
      </c>
      <c r="P79" s="10"/>
      <c r="Q79" s="10"/>
      <c r="R79" s="10"/>
      <c r="S79" s="10"/>
      <c r="T79" s="100">
        <f t="shared" si="19"/>
        <v>0</v>
      </c>
      <c r="U79" s="10"/>
      <c r="V79" s="10"/>
      <c r="W79" s="10"/>
      <c r="X79" s="10"/>
      <c r="Y79" s="100">
        <f t="shared" si="20"/>
        <v>0</v>
      </c>
      <c r="Z79" s="10"/>
      <c r="AA79" s="10"/>
      <c r="AB79" s="10"/>
      <c r="AC79" s="10"/>
      <c r="AD79" s="100">
        <f t="shared" si="21"/>
        <v>0</v>
      </c>
      <c r="AE79" s="100">
        <f t="shared" si="22"/>
        <v>0</v>
      </c>
      <c r="AF79" s="14">
        <f t="shared" si="23"/>
        <v>0</v>
      </c>
    </row>
    <row r="80" spans="1:32" ht="13.5" customHeight="1">
      <c r="A80" s="12">
        <f t="shared" si="16"/>
        <v>11</v>
      </c>
      <c r="B80" s="32">
        <f t="shared" si="17"/>
        <v>33</v>
      </c>
      <c r="C80" s="32"/>
      <c r="D80" s="100"/>
      <c r="E80" s="100"/>
      <c r="F80" s="100"/>
      <c r="G80" s="100"/>
      <c r="H80" s="100"/>
      <c r="I80" s="100"/>
      <c r="J80" s="61"/>
      <c r="K80" s="91"/>
      <c r="L80" s="10"/>
      <c r="M80" s="10"/>
      <c r="N80" s="10"/>
      <c r="O80" s="100">
        <f t="shared" si="18"/>
        <v>0</v>
      </c>
      <c r="P80" s="10"/>
      <c r="Q80" s="10"/>
      <c r="R80" s="10"/>
      <c r="S80" s="10"/>
      <c r="T80" s="100">
        <f t="shared" si="19"/>
        <v>0</v>
      </c>
      <c r="U80" s="10"/>
      <c r="V80" s="10"/>
      <c r="W80" s="10"/>
      <c r="X80" s="10"/>
      <c r="Y80" s="100">
        <f t="shared" si="20"/>
        <v>0</v>
      </c>
      <c r="Z80" s="10"/>
      <c r="AA80" s="10"/>
      <c r="AB80" s="10"/>
      <c r="AC80" s="10"/>
      <c r="AD80" s="100">
        <f t="shared" si="21"/>
        <v>0</v>
      </c>
      <c r="AE80" s="100">
        <f t="shared" si="22"/>
        <v>0</v>
      </c>
      <c r="AF80" s="14">
        <f t="shared" si="23"/>
        <v>0</v>
      </c>
    </row>
    <row r="81" spans="1:32" ht="13.5" customHeight="1">
      <c r="A81" s="12">
        <f t="shared" si="16"/>
        <v>11</v>
      </c>
      <c r="B81" s="32">
        <f t="shared" si="17"/>
        <v>33</v>
      </c>
      <c r="C81" s="32"/>
      <c r="D81" s="100"/>
      <c r="E81" s="100"/>
      <c r="F81" s="100"/>
      <c r="G81" s="100"/>
      <c r="H81" s="100"/>
      <c r="I81" s="100"/>
      <c r="J81" s="61"/>
      <c r="K81" s="91"/>
      <c r="L81" s="10"/>
      <c r="M81" s="10"/>
      <c r="N81" s="10"/>
      <c r="O81" s="100">
        <f t="shared" si="18"/>
        <v>0</v>
      </c>
      <c r="P81" s="10"/>
      <c r="Q81" s="10"/>
      <c r="R81" s="10"/>
      <c r="S81" s="10"/>
      <c r="T81" s="100">
        <f t="shared" si="19"/>
        <v>0</v>
      </c>
      <c r="U81" s="10"/>
      <c r="V81" s="10"/>
      <c r="W81" s="10"/>
      <c r="X81" s="10"/>
      <c r="Y81" s="100">
        <f t="shared" si="20"/>
        <v>0</v>
      </c>
      <c r="Z81" s="10"/>
      <c r="AA81" s="10"/>
      <c r="AB81" s="10"/>
      <c r="AC81" s="10"/>
      <c r="AD81" s="100">
        <f t="shared" si="21"/>
        <v>0</v>
      </c>
      <c r="AE81" s="100">
        <f t="shared" si="22"/>
        <v>0</v>
      </c>
      <c r="AF81" s="14">
        <f t="shared" si="23"/>
        <v>0</v>
      </c>
    </row>
    <row r="82" spans="1:32" ht="13.5" customHeight="1">
      <c r="A82" s="12">
        <f t="shared" si="16"/>
        <v>11</v>
      </c>
      <c r="B82" s="32">
        <f t="shared" si="17"/>
        <v>33</v>
      </c>
      <c r="C82" s="32"/>
      <c r="D82" s="100"/>
      <c r="E82" s="100"/>
      <c r="F82" s="100"/>
      <c r="G82" s="100"/>
      <c r="H82" s="100"/>
      <c r="I82" s="100"/>
      <c r="J82" s="61"/>
      <c r="K82" s="91"/>
      <c r="L82" s="10"/>
      <c r="M82" s="10"/>
      <c r="N82" s="10"/>
      <c r="O82" s="100">
        <f t="shared" si="18"/>
        <v>0</v>
      </c>
      <c r="P82" s="10"/>
      <c r="Q82" s="10"/>
      <c r="R82" s="10"/>
      <c r="S82" s="10"/>
      <c r="T82" s="100">
        <f t="shared" si="19"/>
        <v>0</v>
      </c>
      <c r="U82" s="10"/>
      <c r="V82" s="10"/>
      <c r="W82" s="10"/>
      <c r="X82" s="10"/>
      <c r="Y82" s="100">
        <f t="shared" si="20"/>
        <v>0</v>
      </c>
      <c r="Z82" s="10"/>
      <c r="AA82" s="10"/>
      <c r="AB82" s="10"/>
      <c r="AC82" s="10"/>
      <c r="AD82" s="100">
        <f t="shared" si="21"/>
        <v>0</v>
      </c>
      <c r="AE82" s="100">
        <f t="shared" si="22"/>
        <v>0</v>
      </c>
      <c r="AF82" s="14">
        <f t="shared" si="23"/>
        <v>0</v>
      </c>
    </row>
    <row r="83" spans="1:32" ht="13.5" customHeight="1">
      <c r="A83" s="12">
        <f t="shared" si="16"/>
        <v>11</v>
      </c>
      <c r="B83" s="32">
        <f t="shared" si="17"/>
        <v>33</v>
      </c>
      <c r="C83" s="32"/>
      <c r="D83" s="100"/>
      <c r="E83" s="100"/>
      <c r="F83" s="100"/>
      <c r="G83" s="100"/>
      <c r="H83" s="100"/>
      <c r="I83" s="100"/>
      <c r="J83" s="61"/>
      <c r="K83" s="91"/>
      <c r="L83" s="10"/>
      <c r="M83" s="10"/>
      <c r="N83" s="10"/>
      <c r="O83" s="100">
        <f t="shared" si="18"/>
        <v>0</v>
      </c>
      <c r="P83" s="10"/>
      <c r="Q83" s="10"/>
      <c r="R83" s="10"/>
      <c r="S83" s="10"/>
      <c r="T83" s="100">
        <f t="shared" si="19"/>
        <v>0</v>
      </c>
      <c r="U83" s="10"/>
      <c r="V83" s="10"/>
      <c r="W83" s="10"/>
      <c r="X83" s="10"/>
      <c r="Y83" s="100">
        <f t="shared" si="20"/>
        <v>0</v>
      </c>
      <c r="Z83" s="10"/>
      <c r="AA83" s="10"/>
      <c r="AB83" s="10"/>
      <c r="AC83" s="10"/>
      <c r="AD83" s="100">
        <f t="shared" si="21"/>
        <v>0</v>
      </c>
      <c r="AE83" s="100">
        <f t="shared" si="22"/>
        <v>0</v>
      </c>
      <c r="AF83" s="14">
        <f t="shared" si="23"/>
        <v>0</v>
      </c>
    </row>
    <row r="84" spans="1:32" ht="13.5" customHeight="1">
      <c r="A84" s="12">
        <f t="shared" si="16"/>
        <v>11</v>
      </c>
      <c r="B84" s="32">
        <f t="shared" si="17"/>
        <v>33</v>
      </c>
      <c r="C84" s="32"/>
      <c r="D84" s="100"/>
      <c r="E84" s="100"/>
      <c r="F84" s="100"/>
      <c r="G84" s="100"/>
      <c r="H84" s="100"/>
      <c r="I84" s="100"/>
      <c r="J84" s="61"/>
      <c r="K84" s="91"/>
      <c r="L84" s="10"/>
      <c r="M84" s="10"/>
      <c r="N84" s="10"/>
      <c r="O84" s="100">
        <f t="shared" si="18"/>
        <v>0</v>
      </c>
      <c r="P84" s="10"/>
      <c r="Q84" s="10"/>
      <c r="R84" s="10"/>
      <c r="S84" s="10"/>
      <c r="T84" s="100">
        <f t="shared" si="19"/>
        <v>0</v>
      </c>
      <c r="U84" s="10"/>
      <c r="V84" s="10"/>
      <c r="W84" s="10"/>
      <c r="X84" s="10"/>
      <c r="Y84" s="100">
        <f t="shared" si="20"/>
        <v>0</v>
      </c>
      <c r="Z84" s="10"/>
      <c r="AA84" s="10"/>
      <c r="AB84" s="10"/>
      <c r="AC84" s="10"/>
      <c r="AD84" s="100">
        <f t="shared" si="21"/>
        <v>0</v>
      </c>
      <c r="AE84" s="100">
        <f t="shared" si="22"/>
        <v>0</v>
      </c>
      <c r="AF84" s="14">
        <f t="shared" si="23"/>
        <v>0</v>
      </c>
    </row>
    <row r="85" spans="1:32" ht="13.5" customHeight="1">
      <c r="A85" s="12">
        <f t="shared" si="16"/>
        <v>11</v>
      </c>
      <c r="B85" s="32">
        <f t="shared" si="17"/>
        <v>33</v>
      </c>
      <c r="C85" s="32"/>
      <c r="D85" s="100"/>
      <c r="E85" s="100"/>
      <c r="F85" s="100"/>
      <c r="G85" s="100"/>
      <c r="H85" s="100"/>
      <c r="I85" s="100"/>
      <c r="J85" s="61"/>
      <c r="K85" s="91"/>
      <c r="L85" s="10"/>
      <c r="M85" s="10"/>
      <c r="N85" s="10"/>
      <c r="O85" s="100">
        <f t="shared" si="18"/>
        <v>0</v>
      </c>
      <c r="P85" s="10"/>
      <c r="Q85" s="10"/>
      <c r="R85" s="10"/>
      <c r="S85" s="10"/>
      <c r="T85" s="100">
        <f t="shared" si="19"/>
        <v>0</v>
      </c>
      <c r="U85" s="10"/>
      <c r="V85" s="10"/>
      <c r="W85" s="10"/>
      <c r="X85" s="10"/>
      <c r="Y85" s="100">
        <f t="shared" si="20"/>
        <v>0</v>
      </c>
      <c r="Z85" s="10"/>
      <c r="AA85" s="10"/>
      <c r="AB85" s="10"/>
      <c r="AC85" s="10"/>
      <c r="AD85" s="100">
        <f t="shared" si="21"/>
        <v>0</v>
      </c>
      <c r="AE85" s="100">
        <f t="shared" si="22"/>
        <v>0</v>
      </c>
      <c r="AF85" s="14">
        <f t="shared" si="23"/>
        <v>0</v>
      </c>
    </row>
    <row r="86" spans="1:32" ht="13.5" customHeight="1">
      <c r="A86" s="12">
        <f t="shared" si="16"/>
        <v>11</v>
      </c>
      <c r="B86" s="32">
        <f t="shared" si="17"/>
        <v>33</v>
      </c>
      <c r="C86" s="32"/>
      <c r="D86" s="100"/>
      <c r="E86" s="100"/>
      <c r="F86" s="100"/>
      <c r="G86" s="100"/>
      <c r="H86" s="100"/>
      <c r="I86" s="100"/>
      <c r="J86" s="61"/>
      <c r="K86" s="91"/>
      <c r="L86" s="10"/>
      <c r="M86" s="10"/>
      <c r="N86" s="10"/>
      <c r="O86" s="100">
        <f t="shared" si="18"/>
        <v>0</v>
      </c>
      <c r="P86" s="10"/>
      <c r="Q86" s="10"/>
      <c r="R86" s="10"/>
      <c r="S86" s="10"/>
      <c r="T86" s="100">
        <f t="shared" si="19"/>
        <v>0</v>
      </c>
      <c r="U86" s="10"/>
      <c r="V86" s="10"/>
      <c r="W86" s="10"/>
      <c r="X86" s="10"/>
      <c r="Y86" s="100">
        <f t="shared" si="20"/>
        <v>0</v>
      </c>
      <c r="Z86" s="10"/>
      <c r="AA86" s="10"/>
      <c r="AB86" s="10"/>
      <c r="AC86" s="10"/>
      <c r="AD86" s="100">
        <f t="shared" si="21"/>
        <v>0</v>
      </c>
      <c r="AE86" s="100">
        <f t="shared" si="22"/>
        <v>0</v>
      </c>
      <c r="AF86" s="14">
        <f t="shared" si="23"/>
        <v>0</v>
      </c>
    </row>
    <row r="87" spans="1:32" ht="13.5" customHeight="1">
      <c r="A87" s="12">
        <f t="shared" si="16"/>
        <v>11</v>
      </c>
      <c r="B87" s="32">
        <f t="shared" si="17"/>
        <v>33</v>
      </c>
      <c r="C87" s="32"/>
      <c r="D87" s="100"/>
      <c r="E87" s="100"/>
      <c r="F87" s="100"/>
      <c r="G87" s="100"/>
      <c r="H87" s="100"/>
      <c r="I87" s="100"/>
      <c r="J87" s="61"/>
      <c r="K87" s="91"/>
      <c r="L87" s="10"/>
      <c r="M87" s="10"/>
      <c r="N87" s="10"/>
      <c r="O87" s="100">
        <f t="shared" si="18"/>
        <v>0</v>
      </c>
      <c r="P87" s="10"/>
      <c r="Q87" s="10"/>
      <c r="R87" s="10"/>
      <c r="S87" s="10"/>
      <c r="T87" s="100">
        <f t="shared" si="19"/>
        <v>0</v>
      </c>
      <c r="U87" s="10"/>
      <c r="V87" s="10"/>
      <c r="W87" s="10"/>
      <c r="X87" s="10"/>
      <c r="Y87" s="100">
        <f t="shared" si="20"/>
        <v>0</v>
      </c>
      <c r="Z87" s="10"/>
      <c r="AA87" s="10"/>
      <c r="AB87" s="10"/>
      <c r="AC87" s="10"/>
      <c r="AD87" s="100">
        <f t="shared" si="21"/>
        <v>0</v>
      </c>
      <c r="AE87" s="100">
        <f t="shared" si="22"/>
        <v>0</v>
      </c>
      <c r="AF87" s="14">
        <f t="shared" si="23"/>
        <v>0</v>
      </c>
    </row>
    <row r="88" spans="1:32" ht="13.5" customHeight="1">
      <c r="A88" s="12">
        <f t="shared" si="16"/>
        <v>11</v>
      </c>
      <c r="B88" s="32">
        <f t="shared" si="17"/>
        <v>33</v>
      </c>
      <c r="C88" s="32"/>
      <c r="D88" s="100"/>
      <c r="E88" s="100"/>
      <c r="F88" s="100"/>
      <c r="G88" s="100"/>
      <c r="H88" s="100"/>
      <c r="I88" s="100"/>
      <c r="J88" s="61"/>
      <c r="K88" s="91"/>
      <c r="L88" s="10"/>
      <c r="M88" s="10"/>
      <c r="N88" s="10"/>
      <c r="O88" s="100">
        <f t="shared" si="18"/>
        <v>0</v>
      </c>
      <c r="P88" s="10"/>
      <c r="Q88" s="10"/>
      <c r="R88" s="10"/>
      <c r="S88" s="10"/>
      <c r="T88" s="100">
        <f t="shared" si="19"/>
        <v>0</v>
      </c>
      <c r="U88" s="10"/>
      <c r="V88" s="10"/>
      <c r="W88" s="10"/>
      <c r="X88" s="10"/>
      <c r="Y88" s="100">
        <f t="shared" si="20"/>
        <v>0</v>
      </c>
      <c r="Z88" s="10"/>
      <c r="AA88" s="10"/>
      <c r="AB88" s="10"/>
      <c r="AC88" s="10"/>
      <c r="AD88" s="100">
        <f t="shared" si="21"/>
        <v>0</v>
      </c>
      <c r="AE88" s="100">
        <f t="shared" si="22"/>
        <v>0</v>
      </c>
      <c r="AF88" s="14">
        <f t="shared" si="23"/>
        <v>0</v>
      </c>
    </row>
    <row r="89" spans="1:32" ht="13.5" customHeight="1">
      <c r="A89" s="12">
        <f t="shared" si="16"/>
        <v>11</v>
      </c>
      <c r="B89" s="32">
        <f t="shared" si="17"/>
        <v>33</v>
      </c>
      <c r="C89" s="32"/>
      <c r="D89" s="100"/>
      <c r="E89" s="100"/>
      <c r="F89" s="100"/>
      <c r="G89" s="100"/>
      <c r="H89" s="100"/>
      <c r="I89" s="100"/>
      <c r="J89" s="61"/>
      <c r="K89" s="91"/>
      <c r="L89" s="10"/>
      <c r="M89" s="10"/>
      <c r="N89" s="10"/>
      <c r="O89" s="100">
        <f t="shared" si="18"/>
        <v>0</v>
      </c>
      <c r="P89" s="10"/>
      <c r="Q89" s="10"/>
      <c r="R89" s="10"/>
      <c r="S89" s="10"/>
      <c r="T89" s="100">
        <f t="shared" si="19"/>
        <v>0</v>
      </c>
      <c r="U89" s="10"/>
      <c r="V89" s="10"/>
      <c r="W89" s="10"/>
      <c r="X89" s="10"/>
      <c r="Y89" s="100">
        <f t="shared" si="20"/>
        <v>0</v>
      </c>
      <c r="Z89" s="10"/>
      <c r="AA89" s="10"/>
      <c r="AB89" s="10"/>
      <c r="AC89" s="10"/>
      <c r="AD89" s="100">
        <f t="shared" si="21"/>
        <v>0</v>
      </c>
      <c r="AE89" s="100">
        <f t="shared" si="22"/>
        <v>0</v>
      </c>
      <c r="AF89" s="14">
        <f t="shared" si="23"/>
        <v>0</v>
      </c>
    </row>
    <row r="90" spans="1:32" ht="13.5" customHeight="1">
      <c r="A90" s="12">
        <f t="shared" si="16"/>
        <v>11</v>
      </c>
      <c r="B90" s="32">
        <f t="shared" si="17"/>
        <v>33</v>
      </c>
      <c r="C90" s="32"/>
      <c r="D90" s="100"/>
      <c r="E90" s="100"/>
      <c r="F90" s="100"/>
      <c r="G90" s="100"/>
      <c r="H90" s="100"/>
      <c r="I90" s="100"/>
      <c r="J90" s="61"/>
      <c r="K90" s="91"/>
      <c r="L90" s="10"/>
      <c r="M90" s="10"/>
      <c r="N90" s="10"/>
      <c r="O90" s="100">
        <f t="shared" si="18"/>
        <v>0</v>
      </c>
      <c r="P90" s="10"/>
      <c r="Q90" s="10"/>
      <c r="R90" s="10"/>
      <c r="S90" s="10"/>
      <c r="T90" s="100">
        <f t="shared" si="19"/>
        <v>0</v>
      </c>
      <c r="U90" s="10"/>
      <c r="V90" s="10"/>
      <c r="W90" s="10"/>
      <c r="X90" s="10"/>
      <c r="Y90" s="100">
        <f t="shared" si="20"/>
        <v>0</v>
      </c>
      <c r="Z90" s="10"/>
      <c r="AA90" s="10"/>
      <c r="AB90" s="10"/>
      <c r="AC90" s="10"/>
      <c r="AD90" s="100">
        <f t="shared" si="21"/>
        <v>0</v>
      </c>
      <c r="AE90" s="100">
        <f t="shared" si="22"/>
        <v>0</v>
      </c>
      <c r="AF90" s="14">
        <f t="shared" si="23"/>
        <v>0</v>
      </c>
    </row>
    <row r="91" spans="1:32" ht="13.5" customHeight="1">
      <c r="A91" s="12">
        <f t="shared" si="16"/>
        <v>11</v>
      </c>
      <c r="B91" s="32">
        <f t="shared" si="17"/>
        <v>33</v>
      </c>
      <c r="C91" s="32"/>
      <c r="D91" s="100"/>
      <c r="E91" s="100"/>
      <c r="F91" s="100"/>
      <c r="G91" s="100"/>
      <c r="H91" s="100"/>
      <c r="I91" s="100"/>
      <c r="J91" s="61"/>
      <c r="K91" s="91"/>
      <c r="L91" s="10"/>
      <c r="M91" s="10"/>
      <c r="N91" s="10"/>
      <c r="O91" s="100">
        <f t="shared" si="18"/>
        <v>0</v>
      </c>
      <c r="P91" s="10"/>
      <c r="Q91" s="10"/>
      <c r="R91" s="10"/>
      <c r="S91" s="10"/>
      <c r="T91" s="100">
        <f t="shared" si="19"/>
        <v>0</v>
      </c>
      <c r="U91" s="10"/>
      <c r="V91" s="10"/>
      <c r="W91" s="10"/>
      <c r="X91" s="10"/>
      <c r="Y91" s="100">
        <f t="shared" si="20"/>
        <v>0</v>
      </c>
      <c r="Z91" s="10"/>
      <c r="AA91" s="10"/>
      <c r="AB91" s="10"/>
      <c r="AC91" s="10"/>
      <c r="AD91" s="100">
        <f t="shared" si="21"/>
        <v>0</v>
      </c>
      <c r="AE91" s="100">
        <f t="shared" si="22"/>
        <v>0</v>
      </c>
      <c r="AF91" s="14">
        <f t="shared" si="23"/>
        <v>0</v>
      </c>
    </row>
    <row r="92" spans="1:32" ht="13.5" customHeight="1">
      <c r="A92" s="12">
        <f t="shared" si="16"/>
        <v>11</v>
      </c>
      <c r="B92" s="32">
        <f t="shared" si="17"/>
        <v>33</v>
      </c>
      <c r="C92" s="32"/>
      <c r="D92" s="100"/>
      <c r="E92" s="100"/>
      <c r="F92" s="100"/>
      <c r="G92" s="100"/>
      <c r="H92" s="100"/>
      <c r="I92" s="100"/>
      <c r="J92" s="61"/>
      <c r="K92" s="91"/>
      <c r="L92" s="10"/>
      <c r="M92" s="10"/>
      <c r="N92" s="10"/>
      <c r="O92" s="100">
        <f t="shared" si="18"/>
        <v>0</v>
      </c>
      <c r="P92" s="10"/>
      <c r="Q92" s="10"/>
      <c r="R92" s="10"/>
      <c r="S92" s="10"/>
      <c r="T92" s="100">
        <f t="shared" si="19"/>
        <v>0</v>
      </c>
      <c r="U92" s="10"/>
      <c r="V92" s="10"/>
      <c r="W92" s="10"/>
      <c r="X92" s="10"/>
      <c r="Y92" s="100">
        <f t="shared" si="20"/>
        <v>0</v>
      </c>
      <c r="Z92" s="10"/>
      <c r="AA92" s="10"/>
      <c r="AB92" s="10"/>
      <c r="AC92" s="10"/>
      <c r="AD92" s="100">
        <f t="shared" si="21"/>
        <v>0</v>
      </c>
      <c r="AE92" s="100">
        <f t="shared" si="22"/>
        <v>0</v>
      </c>
      <c r="AF92" s="14">
        <f t="shared" si="23"/>
        <v>0</v>
      </c>
    </row>
    <row r="93" spans="1:32" ht="13.5" customHeight="1">
      <c r="A93" s="12">
        <f t="shared" si="16"/>
        <v>11</v>
      </c>
      <c r="B93" s="32">
        <f t="shared" si="17"/>
        <v>33</v>
      </c>
      <c r="C93" s="32"/>
      <c r="D93" s="100"/>
      <c r="E93" s="100"/>
      <c r="F93" s="100"/>
      <c r="G93" s="100"/>
      <c r="H93" s="100"/>
      <c r="I93" s="100"/>
      <c r="J93" s="61"/>
      <c r="K93" s="91"/>
      <c r="L93" s="10"/>
      <c r="M93" s="10"/>
      <c r="N93" s="10"/>
      <c r="O93" s="100">
        <f t="shared" si="18"/>
        <v>0</v>
      </c>
      <c r="P93" s="10"/>
      <c r="Q93" s="10"/>
      <c r="R93" s="10"/>
      <c r="S93" s="10"/>
      <c r="T93" s="100">
        <f t="shared" si="19"/>
        <v>0</v>
      </c>
      <c r="U93" s="10"/>
      <c r="V93" s="10"/>
      <c r="W93" s="10"/>
      <c r="X93" s="10"/>
      <c r="Y93" s="100">
        <f t="shared" si="20"/>
        <v>0</v>
      </c>
      <c r="Z93" s="10"/>
      <c r="AA93" s="10"/>
      <c r="AB93" s="10"/>
      <c r="AC93" s="10"/>
      <c r="AD93" s="100">
        <f t="shared" si="21"/>
        <v>0</v>
      </c>
      <c r="AE93" s="100">
        <f t="shared" si="22"/>
        <v>0</v>
      </c>
      <c r="AF93" s="14">
        <f t="shared" si="23"/>
        <v>0</v>
      </c>
    </row>
    <row r="94" spans="1:32" ht="13.5" customHeight="1">
      <c r="A94" s="12">
        <f t="shared" si="16"/>
        <v>11</v>
      </c>
      <c r="B94" s="32">
        <f t="shared" si="17"/>
        <v>33</v>
      </c>
      <c r="C94" s="32"/>
      <c r="D94" s="100"/>
      <c r="E94" s="100"/>
      <c r="F94" s="100"/>
      <c r="G94" s="100"/>
      <c r="H94" s="100"/>
      <c r="I94" s="100"/>
      <c r="J94" s="61"/>
      <c r="K94" s="91"/>
      <c r="L94" s="10"/>
      <c r="M94" s="10"/>
      <c r="N94" s="10"/>
      <c r="O94" s="100">
        <f t="shared" si="18"/>
        <v>0</v>
      </c>
      <c r="P94" s="10"/>
      <c r="Q94" s="10"/>
      <c r="R94" s="10"/>
      <c r="S94" s="10"/>
      <c r="T94" s="100">
        <f t="shared" si="19"/>
        <v>0</v>
      </c>
      <c r="U94" s="10"/>
      <c r="V94" s="10"/>
      <c r="W94" s="10"/>
      <c r="X94" s="10"/>
      <c r="Y94" s="100">
        <f t="shared" si="20"/>
        <v>0</v>
      </c>
      <c r="Z94" s="10"/>
      <c r="AA94" s="10"/>
      <c r="AB94" s="10"/>
      <c r="AC94" s="10"/>
      <c r="AD94" s="100">
        <f t="shared" si="21"/>
        <v>0</v>
      </c>
      <c r="AE94" s="100">
        <f t="shared" si="22"/>
        <v>0</v>
      </c>
      <c r="AF94" s="14">
        <f t="shared" si="23"/>
        <v>0</v>
      </c>
    </row>
    <row r="95" spans="1:32" ht="13.5" customHeight="1">
      <c r="A95" s="12">
        <f t="shared" si="16"/>
        <v>11</v>
      </c>
      <c r="B95" s="32">
        <f t="shared" si="17"/>
        <v>33</v>
      </c>
      <c r="C95" s="32"/>
      <c r="D95" s="100"/>
      <c r="E95" s="100"/>
      <c r="F95" s="100"/>
      <c r="G95" s="100"/>
      <c r="H95" s="100"/>
      <c r="I95" s="100"/>
      <c r="J95" s="61"/>
      <c r="K95" s="91"/>
      <c r="L95" s="10"/>
      <c r="M95" s="10"/>
      <c r="N95" s="10"/>
      <c r="O95" s="100">
        <f t="shared" si="18"/>
        <v>0</v>
      </c>
      <c r="P95" s="10"/>
      <c r="Q95" s="10"/>
      <c r="R95" s="10"/>
      <c r="S95" s="10"/>
      <c r="T95" s="100">
        <f t="shared" si="19"/>
        <v>0</v>
      </c>
      <c r="U95" s="10"/>
      <c r="V95" s="10"/>
      <c r="W95" s="10"/>
      <c r="X95" s="10"/>
      <c r="Y95" s="100">
        <f t="shared" si="20"/>
        <v>0</v>
      </c>
      <c r="Z95" s="10"/>
      <c r="AA95" s="10"/>
      <c r="AB95" s="10"/>
      <c r="AC95" s="10"/>
      <c r="AD95" s="100">
        <f t="shared" si="21"/>
        <v>0</v>
      </c>
      <c r="AE95" s="100">
        <f t="shared" si="22"/>
        <v>0</v>
      </c>
      <c r="AF95" s="14">
        <f t="shared" si="23"/>
        <v>0</v>
      </c>
    </row>
    <row r="96" spans="1:32" ht="13.5" customHeight="1">
      <c r="A96" s="12">
        <f t="shared" si="16"/>
        <v>11</v>
      </c>
      <c r="B96" s="32">
        <f t="shared" si="17"/>
        <v>33</v>
      </c>
      <c r="C96" s="32"/>
      <c r="D96" s="100"/>
      <c r="E96" s="100"/>
      <c r="F96" s="100"/>
      <c r="G96" s="100"/>
      <c r="H96" s="100"/>
      <c r="I96" s="100"/>
      <c r="J96" s="61"/>
      <c r="K96" s="91"/>
      <c r="L96" s="10"/>
      <c r="M96" s="10"/>
      <c r="N96" s="10"/>
      <c r="O96" s="100">
        <f t="shared" si="18"/>
        <v>0</v>
      </c>
      <c r="P96" s="10"/>
      <c r="Q96" s="10"/>
      <c r="R96" s="10"/>
      <c r="S96" s="10"/>
      <c r="T96" s="100">
        <f t="shared" si="19"/>
        <v>0</v>
      </c>
      <c r="U96" s="10"/>
      <c r="V96" s="10"/>
      <c r="W96" s="10"/>
      <c r="X96" s="10"/>
      <c r="Y96" s="100">
        <f t="shared" si="20"/>
        <v>0</v>
      </c>
      <c r="Z96" s="10"/>
      <c r="AA96" s="10"/>
      <c r="AB96" s="10"/>
      <c r="AC96" s="10"/>
      <c r="AD96" s="100">
        <f t="shared" si="21"/>
        <v>0</v>
      </c>
      <c r="AE96" s="100">
        <f t="shared" si="22"/>
        <v>0</v>
      </c>
      <c r="AF96" s="14">
        <f t="shared" si="23"/>
        <v>0</v>
      </c>
    </row>
    <row r="97" spans="1:32" ht="13.5" customHeight="1">
      <c r="A97" s="12">
        <f t="shared" si="16"/>
        <v>11</v>
      </c>
      <c r="B97" s="32">
        <f t="shared" si="17"/>
        <v>33</v>
      </c>
      <c r="C97" s="32"/>
      <c r="D97" s="100"/>
      <c r="E97" s="100"/>
      <c r="F97" s="100"/>
      <c r="G97" s="100"/>
      <c r="H97" s="100"/>
      <c r="I97" s="100"/>
      <c r="J97" s="61"/>
      <c r="K97" s="91"/>
      <c r="L97" s="10"/>
      <c r="M97" s="10"/>
      <c r="N97" s="10"/>
      <c r="O97" s="100">
        <f t="shared" si="18"/>
        <v>0</v>
      </c>
      <c r="P97" s="10"/>
      <c r="Q97" s="10"/>
      <c r="R97" s="10"/>
      <c r="S97" s="10"/>
      <c r="T97" s="100">
        <f t="shared" si="19"/>
        <v>0</v>
      </c>
      <c r="U97" s="10"/>
      <c r="V97" s="10"/>
      <c r="W97" s="10"/>
      <c r="X97" s="10"/>
      <c r="Y97" s="100">
        <f t="shared" si="20"/>
        <v>0</v>
      </c>
      <c r="Z97" s="10"/>
      <c r="AA97" s="10"/>
      <c r="AB97" s="10"/>
      <c r="AC97" s="10"/>
      <c r="AD97" s="100">
        <f t="shared" si="21"/>
        <v>0</v>
      </c>
      <c r="AE97" s="100">
        <f t="shared" si="22"/>
        <v>0</v>
      </c>
      <c r="AF97" s="14">
        <f t="shared" si="23"/>
        <v>0</v>
      </c>
    </row>
    <row r="98" spans="1:32" ht="13.5" customHeight="1">
      <c r="A98" s="12">
        <f t="shared" si="16"/>
        <v>11</v>
      </c>
      <c r="B98" s="32">
        <f t="shared" si="17"/>
        <v>33</v>
      </c>
      <c r="C98" s="32"/>
      <c r="D98" s="100"/>
      <c r="E98" s="100"/>
      <c r="F98" s="100"/>
      <c r="G98" s="100"/>
      <c r="H98" s="100"/>
      <c r="I98" s="100"/>
      <c r="J98" s="61"/>
      <c r="K98" s="91"/>
      <c r="L98" s="10"/>
      <c r="M98" s="10"/>
      <c r="N98" s="10"/>
      <c r="O98" s="100">
        <f t="shared" si="18"/>
        <v>0</v>
      </c>
      <c r="P98" s="10"/>
      <c r="Q98" s="10"/>
      <c r="R98" s="10"/>
      <c r="S98" s="10"/>
      <c r="T98" s="100">
        <f t="shared" si="19"/>
        <v>0</v>
      </c>
      <c r="U98" s="10"/>
      <c r="V98" s="10"/>
      <c r="W98" s="10"/>
      <c r="X98" s="10"/>
      <c r="Y98" s="100">
        <f t="shared" si="20"/>
        <v>0</v>
      </c>
      <c r="Z98" s="10"/>
      <c r="AA98" s="10"/>
      <c r="AB98" s="10"/>
      <c r="AC98" s="10"/>
      <c r="AD98" s="100">
        <f t="shared" si="21"/>
        <v>0</v>
      </c>
      <c r="AE98" s="100">
        <f t="shared" si="22"/>
        <v>0</v>
      </c>
      <c r="AF98" s="14">
        <f t="shared" si="23"/>
        <v>0</v>
      </c>
    </row>
    <row r="99" spans="1:32" ht="13.5" customHeight="1">
      <c r="A99" s="12">
        <f t="shared" si="16"/>
        <v>11</v>
      </c>
      <c r="B99" s="32">
        <f t="shared" si="17"/>
        <v>33</v>
      </c>
      <c r="C99" s="32"/>
      <c r="D99" s="100"/>
      <c r="E99" s="100"/>
      <c r="F99" s="100"/>
      <c r="G99" s="100"/>
      <c r="H99" s="100"/>
      <c r="I99" s="100"/>
      <c r="J99" s="61"/>
      <c r="K99" s="91"/>
      <c r="L99" s="10"/>
      <c r="M99" s="10"/>
      <c r="N99" s="10"/>
      <c r="O99" s="100">
        <f t="shared" si="18"/>
        <v>0</v>
      </c>
      <c r="P99" s="10"/>
      <c r="Q99" s="10"/>
      <c r="R99" s="10"/>
      <c r="S99" s="10"/>
      <c r="T99" s="100">
        <f t="shared" si="19"/>
        <v>0</v>
      </c>
      <c r="U99" s="10"/>
      <c r="V99" s="10"/>
      <c r="W99" s="10"/>
      <c r="X99" s="10"/>
      <c r="Y99" s="100">
        <f t="shared" si="20"/>
        <v>0</v>
      </c>
      <c r="Z99" s="10"/>
      <c r="AA99" s="10"/>
      <c r="AB99" s="10"/>
      <c r="AC99" s="10"/>
      <c r="AD99" s="100">
        <f t="shared" si="21"/>
        <v>0</v>
      </c>
      <c r="AE99" s="100">
        <f t="shared" si="22"/>
        <v>0</v>
      </c>
      <c r="AF99" s="14">
        <f t="shared" si="23"/>
        <v>0</v>
      </c>
    </row>
    <row r="100" spans="1:32" ht="13.5" customHeight="1">
      <c r="A100" s="12">
        <f t="shared" si="16"/>
        <v>11</v>
      </c>
      <c r="B100" s="32">
        <f t="shared" si="17"/>
        <v>33</v>
      </c>
      <c r="C100" s="32"/>
      <c r="D100" s="100"/>
      <c r="E100" s="100"/>
      <c r="F100" s="100"/>
      <c r="G100" s="100"/>
      <c r="H100" s="100"/>
      <c r="I100" s="100"/>
      <c r="J100" s="61"/>
      <c r="K100" s="91"/>
      <c r="L100" s="10"/>
      <c r="M100" s="10"/>
      <c r="N100" s="10"/>
      <c r="O100" s="100">
        <f t="shared" si="18"/>
        <v>0</v>
      </c>
      <c r="P100" s="10"/>
      <c r="Q100" s="10"/>
      <c r="R100" s="10"/>
      <c r="S100" s="10"/>
      <c r="T100" s="100">
        <f t="shared" si="19"/>
        <v>0</v>
      </c>
      <c r="U100" s="10"/>
      <c r="V100" s="10"/>
      <c r="W100" s="10"/>
      <c r="X100" s="10"/>
      <c r="Y100" s="100">
        <f t="shared" si="20"/>
        <v>0</v>
      </c>
      <c r="Z100" s="10"/>
      <c r="AA100" s="10"/>
      <c r="AB100" s="10"/>
      <c r="AC100" s="10"/>
      <c r="AD100" s="100">
        <f t="shared" si="21"/>
        <v>0</v>
      </c>
      <c r="AE100" s="100">
        <f t="shared" si="22"/>
        <v>0</v>
      </c>
      <c r="AF100" s="14">
        <f t="shared" si="23"/>
        <v>0</v>
      </c>
    </row>
    <row r="101" spans="1:32" ht="13.5" customHeight="1">
      <c r="A101" s="12">
        <f t="shared" si="16"/>
        <v>11</v>
      </c>
      <c r="B101" s="32">
        <f t="shared" si="17"/>
        <v>33</v>
      </c>
      <c r="C101" s="32"/>
      <c r="D101" s="100"/>
      <c r="E101" s="100"/>
      <c r="F101" s="100"/>
      <c r="G101" s="100"/>
      <c r="H101" s="100"/>
      <c r="I101" s="100"/>
      <c r="J101" s="61"/>
      <c r="K101" s="91"/>
      <c r="L101" s="10"/>
      <c r="M101" s="10"/>
      <c r="N101" s="10"/>
      <c r="O101" s="100">
        <f t="shared" si="18"/>
        <v>0</v>
      </c>
      <c r="P101" s="10"/>
      <c r="Q101" s="10"/>
      <c r="R101" s="10"/>
      <c r="S101" s="10"/>
      <c r="T101" s="100">
        <f t="shared" si="19"/>
        <v>0</v>
      </c>
      <c r="U101" s="10"/>
      <c r="V101" s="10"/>
      <c r="W101" s="10"/>
      <c r="X101" s="10"/>
      <c r="Y101" s="100">
        <f t="shared" si="20"/>
        <v>0</v>
      </c>
      <c r="Z101" s="10"/>
      <c r="AA101" s="10"/>
      <c r="AB101" s="10"/>
      <c r="AC101" s="10"/>
      <c r="AD101" s="100">
        <f t="shared" si="21"/>
        <v>0</v>
      </c>
      <c r="AE101" s="100">
        <f t="shared" si="22"/>
        <v>0</v>
      </c>
      <c r="AF101" s="14">
        <f t="shared" si="23"/>
        <v>0</v>
      </c>
    </row>
    <row r="102" spans="1:32" ht="13.5" customHeight="1">
      <c r="A102" s="12">
        <f t="shared" si="16"/>
        <v>11</v>
      </c>
      <c r="B102" s="32">
        <f t="shared" si="17"/>
        <v>33</v>
      </c>
      <c r="C102" s="32"/>
      <c r="D102" s="100"/>
      <c r="E102" s="100"/>
      <c r="F102" s="100"/>
      <c r="G102" s="100"/>
      <c r="H102" s="100"/>
      <c r="I102" s="100"/>
      <c r="J102" s="61"/>
      <c r="K102" s="91"/>
      <c r="L102" s="10"/>
      <c r="M102" s="10"/>
      <c r="N102" s="10"/>
      <c r="O102" s="100">
        <f t="shared" si="18"/>
        <v>0</v>
      </c>
      <c r="P102" s="10"/>
      <c r="Q102" s="10"/>
      <c r="R102" s="10"/>
      <c r="S102" s="10"/>
      <c r="T102" s="100">
        <f t="shared" si="19"/>
        <v>0</v>
      </c>
      <c r="U102" s="10"/>
      <c r="V102" s="10"/>
      <c r="W102" s="10"/>
      <c r="X102" s="10"/>
      <c r="Y102" s="100">
        <f t="shared" si="20"/>
        <v>0</v>
      </c>
      <c r="Z102" s="10"/>
      <c r="AA102" s="10"/>
      <c r="AB102" s="10"/>
      <c r="AC102" s="10"/>
      <c r="AD102" s="100">
        <f t="shared" si="21"/>
        <v>0</v>
      </c>
      <c r="AE102" s="100">
        <f t="shared" si="22"/>
        <v>0</v>
      </c>
      <c r="AF102" s="14">
        <f t="shared" si="23"/>
        <v>0</v>
      </c>
    </row>
    <row r="103" spans="1:32" ht="13.5" customHeight="1">
      <c r="A103" s="12">
        <f t="shared" si="16"/>
        <v>11</v>
      </c>
      <c r="B103" s="32">
        <f t="shared" si="17"/>
        <v>33</v>
      </c>
      <c r="C103" s="32"/>
      <c r="D103" s="100"/>
      <c r="E103" s="100"/>
      <c r="F103" s="100"/>
      <c r="G103" s="100"/>
      <c r="H103" s="100"/>
      <c r="I103" s="100"/>
      <c r="J103" s="61"/>
      <c r="K103" s="91"/>
      <c r="L103" s="10"/>
      <c r="M103" s="10"/>
      <c r="N103" s="10"/>
      <c r="O103" s="100">
        <f t="shared" si="18"/>
        <v>0</v>
      </c>
      <c r="P103" s="10"/>
      <c r="Q103" s="10"/>
      <c r="R103" s="10"/>
      <c r="S103" s="10"/>
      <c r="T103" s="100">
        <f t="shared" si="19"/>
        <v>0</v>
      </c>
      <c r="U103" s="10"/>
      <c r="V103" s="10"/>
      <c r="W103" s="10"/>
      <c r="X103" s="10"/>
      <c r="Y103" s="100">
        <f t="shared" si="20"/>
        <v>0</v>
      </c>
      <c r="Z103" s="10"/>
      <c r="AA103" s="10"/>
      <c r="AB103" s="10"/>
      <c r="AC103" s="10"/>
      <c r="AD103" s="100">
        <f t="shared" si="21"/>
        <v>0</v>
      </c>
      <c r="AE103" s="100">
        <f t="shared" si="22"/>
        <v>0</v>
      </c>
      <c r="AF103" s="14">
        <f t="shared" si="23"/>
        <v>0</v>
      </c>
    </row>
    <row r="104" spans="1:32" ht="13.5" customHeight="1">
      <c r="A104" s="12">
        <f t="shared" si="16"/>
        <v>11</v>
      </c>
      <c r="B104" s="32">
        <f t="shared" si="17"/>
        <v>33</v>
      </c>
      <c r="C104" s="32"/>
      <c r="D104" s="100"/>
      <c r="E104" s="100"/>
      <c r="F104" s="100"/>
      <c r="G104" s="100"/>
      <c r="H104" s="100"/>
      <c r="I104" s="100"/>
      <c r="J104" s="61"/>
      <c r="K104" s="91"/>
      <c r="L104" s="10"/>
      <c r="M104" s="10"/>
      <c r="N104" s="10"/>
      <c r="O104" s="100">
        <f t="shared" si="18"/>
        <v>0</v>
      </c>
      <c r="P104" s="10"/>
      <c r="Q104" s="10"/>
      <c r="R104" s="10"/>
      <c r="S104" s="10"/>
      <c r="T104" s="100">
        <f t="shared" si="19"/>
        <v>0</v>
      </c>
      <c r="U104" s="10"/>
      <c r="V104" s="10"/>
      <c r="W104" s="10"/>
      <c r="X104" s="10"/>
      <c r="Y104" s="100">
        <f t="shared" si="20"/>
        <v>0</v>
      </c>
      <c r="Z104" s="10"/>
      <c r="AA104" s="10"/>
      <c r="AB104" s="10"/>
      <c r="AC104" s="10"/>
      <c r="AD104" s="100">
        <f t="shared" si="21"/>
        <v>0</v>
      </c>
      <c r="AE104" s="100">
        <f t="shared" si="22"/>
        <v>0</v>
      </c>
      <c r="AF104" s="14">
        <f t="shared" si="23"/>
        <v>0</v>
      </c>
    </row>
    <row r="105" spans="1:32" ht="13.5" customHeight="1">
      <c r="A105" s="12">
        <f t="shared" ref="A105:A140" si="24">RANK(AF105,$AF$41:$AF$140,0)</f>
        <v>11</v>
      </c>
      <c r="B105" s="32">
        <f t="shared" ref="B105:B140" si="25">RANK(AE105,$AE$41:$AE$140,0)</f>
        <v>33</v>
      </c>
      <c r="C105" s="32"/>
      <c r="D105" s="100"/>
      <c r="E105" s="100"/>
      <c r="F105" s="100"/>
      <c r="G105" s="100"/>
      <c r="H105" s="100"/>
      <c r="I105" s="100"/>
      <c r="J105" s="61"/>
      <c r="K105" s="91"/>
      <c r="L105" s="10"/>
      <c r="M105" s="10"/>
      <c r="N105" s="10"/>
      <c r="O105" s="100">
        <f t="shared" ref="O105:O136" si="26">(((K105+L105)+M105)+N105)/2</f>
        <v>0</v>
      </c>
      <c r="P105" s="10"/>
      <c r="Q105" s="10"/>
      <c r="R105" s="10"/>
      <c r="S105" s="10"/>
      <c r="T105" s="100">
        <f t="shared" ref="T105:T136" si="27">(((P105+Q105)+R105)+S105)/2</f>
        <v>0</v>
      </c>
      <c r="U105" s="10"/>
      <c r="V105" s="10"/>
      <c r="W105" s="10"/>
      <c r="X105" s="10"/>
      <c r="Y105" s="100">
        <f t="shared" ref="Y105:Y136" si="28">(((U105+V105)+W105)+X105)/2</f>
        <v>0</v>
      </c>
      <c r="Z105" s="10"/>
      <c r="AA105" s="10"/>
      <c r="AB105" s="10"/>
      <c r="AC105" s="10"/>
      <c r="AD105" s="100">
        <f t="shared" ref="AD105:AD136" si="29">(((Z105+AA105)+AB105)+AC105)/2</f>
        <v>0</v>
      </c>
      <c r="AE105" s="100">
        <f t="shared" ref="AE105:AE140" si="30">MAX(O105,T105)</f>
        <v>0</v>
      </c>
      <c r="AF105" s="14">
        <f t="shared" ref="AF105:AF140" si="31">MAX(Y105,AD105)</f>
        <v>0</v>
      </c>
    </row>
    <row r="106" spans="1:32" ht="13.5" customHeight="1">
      <c r="A106" s="12">
        <f t="shared" si="24"/>
        <v>11</v>
      </c>
      <c r="B106" s="32">
        <f t="shared" si="25"/>
        <v>33</v>
      </c>
      <c r="C106" s="32"/>
      <c r="D106" s="100"/>
      <c r="E106" s="100"/>
      <c r="F106" s="100"/>
      <c r="G106" s="100"/>
      <c r="H106" s="100"/>
      <c r="I106" s="100"/>
      <c r="J106" s="61"/>
      <c r="K106" s="91"/>
      <c r="L106" s="10"/>
      <c r="M106" s="10"/>
      <c r="N106" s="10"/>
      <c r="O106" s="100">
        <f t="shared" si="26"/>
        <v>0</v>
      </c>
      <c r="P106" s="10"/>
      <c r="Q106" s="10"/>
      <c r="R106" s="10"/>
      <c r="S106" s="10"/>
      <c r="T106" s="100">
        <f t="shared" si="27"/>
        <v>0</v>
      </c>
      <c r="U106" s="10"/>
      <c r="V106" s="10"/>
      <c r="W106" s="10"/>
      <c r="X106" s="10"/>
      <c r="Y106" s="100">
        <f t="shared" si="28"/>
        <v>0</v>
      </c>
      <c r="Z106" s="10"/>
      <c r="AA106" s="10"/>
      <c r="AB106" s="10"/>
      <c r="AC106" s="10"/>
      <c r="AD106" s="100">
        <f t="shared" si="29"/>
        <v>0</v>
      </c>
      <c r="AE106" s="100">
        <f t="shared" si="30"/>
        <v>0</v>
      </c>
      <c r="AF106" s="14">
        <f t="shared" si="31"/>
        <v>0</v>
      </c>
    </row>
    <row r="107" spans="1:32" ht="13.5" customHeight="1">
      <c r="A107" s="12">
        <f t="shared" si="24"/>
        <v>11</v>
      </c>
      <c r="B107" s="32">
        <f t="shared" si="25"/>
        <v>33</v>
      </c>
      <c r="C107" s="32"/>
      <c r="D107" s="100"/>
      <c r="E107" s="100"/>
      <c r="F107" s="100"/>
      <c r="G107" s="100"/>
      <c r="H107" s="100"/>
      <c r="I107" s="100"/>
      <c r="J107" s="61"/>
      <c r="K107" s="91"/>
      <c r="L107" s="10"/>
      <c r="M107" s="10"/>
      <c r="N107" s="10"/>
      <c r="O107" s="100">
        <f t="shared" si="26"/>
        <v>0</v>
      </c>
      <c r="P107" s="10"/>
      <c r="Q107" s="10"/>
      <c r="R107" s="10"/>
      <c r="S107" s="10"/>
      <c r="T107" s="100">
        <f t="shared" si="27"/>
        <v>0</v>
      </c>
      <c r="U107" s="10"/>
      <c r="V107" s="10"/>
      <c r="W107" s="10"/>
      <c r="X107" s="10"/>
      <c r="Y107" s="100">
        <f t="shared" si="28"/>
        <v>0</v>
      </c>
      <c r="Z107" s="10"/>
      <c r="AA107" s="10"/>
      <c r="AB107" s="10"/>
      <c r="AC107" s="10"/>
      <c r="AD107" s="100">
        <f t="shared" si="29"/>
        <v>0</v>
      </c>
      <c r="AE107" s="100">
        <f t="shared" si="30"/>
        <v>0</v>
      </c>
      <c r="AF107" s="14">
        <f t="shared" si="31"/>
        <v>0</v>
      </c>
    </row>
    <row r="108" spans="1:32" ht="13.5" customHeight="1">
      <c r="A108" s="12">
        <f t="shared" si="24"/>
        <v>11</v>
      </c>
      <c r="B108" s="32">
        <f t="shared" si="25"/>
        <v>33</v>
      </c>
      <c r="C108" s="32"/>
      <c r="D108" s="100"/>
      <c r="E108" s="100"/>
      <c r="F108" s="100"/>
      <c r="G108" s="100"/>
      <c r="H108" s="100"/>
      <c r="I108" s="100"/>
      <c r="J108" s="61"/>
      <c r="K108" s="91"/>
      <c r="L108" s="10"/>
      <c r="M108" s="10"/>
      <c r="N108" s="10"/>
      <c r="O108" s="100">
        <f t="shared" si="26"/>
        <v>0</v>
      </c>
      <c r="P108" s="10"/>
      <c r="Q108" s="10"/>
      <c r="R108" s="10"/>
      <c r="S108" s="10"/>
      <c r="T108" s="100">
        <f t="shared" si="27"/>
        <v>0</v>
      </c>
      <c r="U108" s="10"/>
      <c r="V108" s="10"/>
      <c r="W108" s="10"/>
      <c r="X108" s="10"/>
      <c r="Y108" s="100">
        <f t="shared" si="28"/>
        <v>0</v>
      </c>
      <c r="Z108" s="10"/>
      <c r="AA108" s="10"/>
      <c r="AB108" s="10"/>
      <c r="AC108" s="10"/>
      <c r="AD108" s="100">
        <f t="shared" si="29"/>
        <v>0</v>
      </c>
      <c r="AE108" s="100">
        <f t="shared" si="30"/>
        <v>0</v>
      </c>
      <c r="AF108" s="14">
        <f t="shared" si="31"/>
        <v>0</v>
      </c>
    </row>
    <row r="109" spans="1:32" ht="13.5" customHeight="1">
      <c r="A109" s="12">
        <f t="shared" si="24"/>
        <v>11</v>
      </c>
      <c r="B109" s="32">
        <f t="shared" si="25"/>
        <v>33</v>
      </c>
      <c r="C109" s="32"/>
      <c r="D109" s="100"/>
      <c r="E109" s="100"/>
      <c r="F109" s="100"/>
      <c r="G109" s="100"/>
      <c r="H109" s="100"/>
      <c r="I109" s="100"/>
      <c r="J109" s="61"/>
      <c r="K109" s="91"/>
      <c r="L109" s="10"/>
      <c r="M109" s="10"/>
      <c r="N109" s="10"/>
      <c r="O109" s="100">
        <f t="shared" si="26"/>
        <v>0</v>
      </c>
      <c r="P109" s="10"/>
      <c r="Q109" s="10"/>
      <c r="R109" s="10"/>
      <c r="S109" s="10"/>
      <c r="T109" s="100">
        <f t="shared" si="27"/>
        <v>0</v>
      </c>
      <c r="U109" s="10"/>
      <c r="V109" s="10"/>
      <c r="W109" s="10"/>
      <c r="X109" s="10"/>
      <c r="Y109" s="100">
        <f t="shared" si="28"/>
        <v>0</v>
      </c>
      <c r="Z109" s="10"/>
      <c r="AA109" s="10"/>
      <c r="AB109" s="10"/>
      <c r="AC109" s="10"/>
      <c r="AD109" s="100">
        <f t="shared" si="29"/>
        <v>0</v>
      </c>
      <c r="AE109" s="100">
        <f t="shared" si="30"/>
        <v>0</v>
      </c>
      <c r="AF109" s="14">
        <f t="shared" si="31"/>
        <v>0</v>
      </c>
    </row>
    <row r="110" spans="1:32" ht="13.5" customHeight="1">
      <c r="A110" s="12">
        <f t="shared" si="24"/>
        <v>11</v>
      </c>
      <c r="B110" s="32">
        <f t="shared" si="25"/>
        <v>33</v>
      </c>
      <c r="C110" s="32"/>
      <c r="D110" s="100"/>
      <c r="E110" s="100"/>
      <c r="F110" s="100"/>
      <c r="G110" s="100"/>
      <c r="H110" s="100"/>
      <c r="I110" s="100"/>
      <c r="J110" s="61"/>
      <c r="K110" s="91"/>
      <c r="L110" s="10"/>
      <c r="M110" s="10"/>
      <c r="N110" s="10"/>
      <c r="O110" s="100">
        <f t="shared" si="26"/>
        <v>0</v>
      </c>
      <c r="P110" s="10"/>
      <c r="Q110" s="10"/>
      <c r="R110" s="10"/>
      <c r="S110" s="10"/>
      <c r="T110" s="100">
        <f t="shared" si="27"/>
        <v>0</v>
      </c>
      <c r="U110" s="10"/>
      <c r="V110" s="10"/>
      <c r="W110" s="10"/>
      <c r="X110" s="10"/>
      <c r="Y110" s="100">
        <f t="shared" si="28"/>
        <v>0</v>
      </c>
      <c r="Z110" s="10"/>
      <c r="AA110" s="10"/>
      <c r="AB110" s="10"/>
      <c r="AC110" s="10"/>
      <c r="AD110" s="100">
        <f t="shared" si="29"/>
        <v>0</v>
      </c>
      <c r="AE110" s="100">
        <f t="shared" si="30"/>
        <v>0</v>
      </c>
      <c r="AF110" s="14">
        <f t="shared" si="31"/>
        <v>0</v>
      </c>
    </row>
    <row r="111" spans="1:32" ht="13.5" customHeight="1">
      <c r="A111" s="12">
        <f t="shared" si="24"/>
        <v>11</v>
      </c>
      <c r="B111" s="32">
        <f t="shared" si="25"/>
        <v>33</v>
      </c>
      <c r="C111" s="32"/>
      <c r="D111" s="100"/>
      <c r="E111" s="100"/>
      <c r="F111" s="100"/>
      <c r="G111" s="100"/>
      <c r="H111" s="100"/>
      <c r="I111" s="100"/>
      <c r="J111" s="61"/>
      <c r="K111" s="91"/>
      <c r="L111" s="10"/>
      <c r="M111" s="10"/>
      <c r="N111" s="10"/>
      <c r="O111" s="100">
        <f t="shared" si="26"/>
        <v>0</v>
      </c>
      <c r="P111" s="10"/>
      <c r="Q111" s="10"/>
      <c r="R111" s="10"/>
      <c r="S111" s="10"/>
      <c r="T111" s="100">
        <f t="shared" si="27"/>
        <v>0</v>
      </c>
      <c r="U111" s="10"/>
      <c r="V111" s="10"/>
      <c r="W111" s="10"/>
      <c r="X111" s="10"/>
      <c r="Y111" s="100">
        <f t="shared" si="28"/>
        <v>0</v>
      </c>
      <c r="Z111" s="10"/>
      <c r="AA111" s="10"/>
      <c r="AB111" s="10"/>
      <c r="AC111" s="10"/>
      <c r="AD111" s="100">
        <f t="shared" si="29"/>
        <v>0</v>
      </c>
      <c r="AE111" s="100">
        <f t="shared" si="30"/>
        <v>0</v>
      </c>
      <c r="AF111" s="14">
        <f t="shared" si="31"/>
        <v>0</v>
      </c>
    </row>
    <row r="112" spans="1:32" ht="13.5" customHeight="1">
      <c r="A112" s="12">
        <f t="shared" si="24"/>
        <v>11</v>
      </c>
      <c r="B112" s="32">
        <f t="shared" si="25"/>
        <v>33</v>
      </c>
      <c r="C112" s="32"/>
      <c r="D112" s="100"/>
      <c r="E112" s="100"/>
      <c r="F112" s="100"/>
      <c r="G112" s="100"/>
      <c r="H112" s="100"/>
      <c r="I112" s="100"/>
      <c r="J112" s="61"/>
      <c r="K112" s="91"/>
      <c r="L112" s="10"/>
      <c r="M112" s="10"/>
      <c r="N112" s="10"/>
      <c r="O112" s="100">
        <f t="shared" si="26"/>
        <v>0</v>
      </c>
      <c r="P112" s="10"/>
      <c r="Q112" s="10"/>
      <c r="R112" s="10"/>
      <c r="S112" s="10"/>
      <c r="T112" s="100">
        <f t="shared" si="27"/>
        <v>0</v>
      </c>
      <c r="U112" s="10"/>
      <c r="V112" s="10"/>
      <c r="W112" s="10"/>
      <c r="X112" s="10"/>
      <c r="Y112" s="100">
        <f t="shared" si="28"/>
        <v>0</v>
      </c>
      <c r="Z112" s="10"/>
      <c r="AA112" s="10"/>
      <c r="AB112" s="10"/>
      <c r="AC112" s="10"/>
      <c r="AD112" s="100">
        <f t="shared" si="29"/>
        <v>0</v>
      </c>
      <c r="AE112" s="100">
        <f t="shared" si="30"/>
        <v>0</v>
      </c>
      <c r="AF112" s="14">
        <f t="shared" si="31"/>
        <v>0</v>
      </c>
    </row>
    <row r="113" spans="1:32" ht="13.5" customHeight="1">
      <c r="A113" s="12">
        <f t="shared" si="24"/>
        <v>11</v>
      </c>
      <c r="B113" s="32">
        <f t="shared" si="25"/>
        <v>33</v>
      </c>
      <c r="C113" s="32"/>
      <c r="D113" s="100"/>
      <c r="E113" s="100"/>
      <c r="F113" s="100"/>
      <c r="G113" s="100"/>
      <c r="H113" s="100"/>
      <c r="I113" s="100"/>
      <c r="J113" s="61"/>
      <c r="K113" s="91"/>
      <c r="L113" s="10"/>
      <c r="M113" s="10"/>
      <c r="N113" s="10"/>
      <c r="O113" s="100">
        <f t="shared" si="26"/>
        <v>0</v>
      </c>
      <c r="P113" s="10"/>
      <c r="Q113" s="10"/>
      <c r="R113" s="10"/>
      <c r="S113" s="10"/>
      <c r="T113" s="100">
        <f t="shared" si="27"/>
        <v>0</v>
      </c>
      <c r="U113" s="10"/>
      <c r="V113" s="10"/>
      <c r="W113" s="10"/>
      <c r="X113" s="10"/>
      <c r="Y113" s="100">
        <f t="shared" si="28"/>
        <v>0</v>
      </c>
      <c r="Z113" s="10"/>
      <c r="AA113" s="10"/>
      <c r="AB113" s="10"/>
      <c r="AC113" s="10"/>
      <c r="AD113" s="100">
        <f t="shared" si="29"/>
        <v>0</v>
      </c>
      <c r="AE113" s="100">
        <f t="shared" si="30"/>
        <v>0</v>
      </c>
      <c r="AF113" s="14">
        <f t="shared" si="31"/>
        <v>0</v>
      </c>
    </row>
    <row r="114" spans="1:32" ht="13.5" customHeight="1">
      <c r="A114" s="12">
        <f t="shared" si="24"/>
        <v>11</v>
      </c>
      <c r="B114" s="32">
        <f t="shared" si="25"/>
        <v>33</v>
      </c>
      <c r="C114" s="32"/>
      <c r="D114" s="100"/>
      <c r="E114" s="100"/>
      <c r="F114" s="100"/>
      <c r="G114" s="100"/>
      <c r="H114" s="100"/>
      <c r="I114" s="100"/>
      <c r="J114" s="61"/>
      <c r="K114" s="91"/>
      <c r="L114" s="10"/>
      <c r="M114" s="10"/>
      <c r="N114" s="10"/>
      <c r="O114" s="100">
        <f t="shared" si="26"/>
        <v>0</v>
      </c>
      <c r="P114" s="10"/>
      <c r="Q114" s="10"/>
      <c r="R114" s="10"/>
      <c r="S114" s="10"/>
      <c r="T114" s="100">
        <f t="shared" si="27"/>
        <v>0</v>
      </c>
      <c r="U114" s="10"/>
      <c r="V114" s="10"/>
      <c r="W114" s="10"/>
      <c r="X114" s="10"/>
      <c r="Y114" s="100">
        <f t="shared" si="28"/>
        <v>0</v>
      </c>
      <c r="Z114" s="10"/>
      <c r="AA114" s="10"/>
      <c r="AB114" s="10"/>
      <c r="AC114" s="10"/>
      <c r="AD114" s="100">
        <f t="shared" si="29"/>
        <v>0</v>
      </c>
      <c r="AE114" s="100">
        <f t="shared" si="30"/>
        <v>0</v>
      </c>
      <c r="AF114" s="14">
        <f t="shared" si="31"/>
        <v>0</v>
      </c>
    </row>
    <row r="115" spans="1:32" ht="13.5" customHeight="1">
      <c r="A115" s="12">
        <f t="shared" si="24"/>
        <v>11</v>
      </c>
      <c r="B115" s="32">
        <f t="shared" si="25"/>
        <v>33</v>
      </c>
      <c r="C115" s="32"/>
      <c r="D115" s="100"/>
      <c r="E115" s="100"/>
      <c r="F115" s="100"/>
      <c r="G115" s="100"/>
      <c r="H115" s="100"/>
      <c r="I115" s="100"/>
      <c r="J115" s="61"/>
      <c r="K115" s="91"/>
      <c r="L115" s="10"/>
      <c r="M115" s="10"/>
      <c r="N115" s="10"/>
      <c r="O115" s="100">
        <f t="shared" si="26"/>
        <v>0</v>
      </c>
      <c r="P115" s="10"/>
      <c r="Q115" s="10"/>
      <c r="R115" s="10"/>
      <c r="S115" s="10"/>
      <c r="T115" s="100">
        <f t="shared" si="27"/>
        <v>0</v>
      </c>
      <c r="U115" s="10"/>
      <c r="V115" s="10"/>
      <c r="W115" s="10"/>
      <c r="X115" s="10"/>
      <c r="Y115" s="100">
        <f t="shared" si="28"/>
        <v>0</v>
      </c>
      <c r="Z115" s="10"/>
      <c r="AA115" s="10"/>
      <c r="AB115" s="10"/>
      <c r="AC115" s="10"/>
      <c r="AD115" s="100">
        <f t="shared" si="29"/>
        <v>0</v>
      </c>
      <c r="AE115" s="100">
        <f t="shared" si="30"/>
        <v>0</v>
      </c>
      <c r="AF115" s="14">
        <f t="shared" si="31"/>
        <v>0</v>
      </c>
    </row>
    <row r="116" spans="1:32" ht="13.5" customHeight="1">
      <c r="A116" s="12">
        <f t="shared" si="24"/>
        <v>11</v>
      </c>
      <c r="B116" s="32">
        <f t="shared" si="25"/>
        <v>33</v>
      </c>
      <c r="C116" s="32"/>
      <c r="D116" s="100"/>
      <c r="E116" s="100"/>
      <c r="F116" s="100"/>
      <c r="G116" s="100"/>
      <c r="H116" s="100"/>
      <c r="I116" s="100"/>
      <c r="J116" s="61"/>
      <c r="K116" s="91"/>
      <c r="L116" s="10"/>
      <c r="M116" s="10"/>
      <c r="N116" s="10"/>
      <c r="O116" s="100">
        <f t="shared" si="26"/>
        <v>0</v>
      </c>
      <c r="P116" s="10"/>
      <c r="Q116" s="10"/>
      <c r="R116" s="10"/>
      <c r="S116" s="10"/>
      <c r="T116" s="100">
        <f t="shared" si="27"/>
        <v>0</v>
      </c>
      <c r="U116" s="10"/>
      <c r="V116" s="10"/>
      <c r="W116" s="10"/>
      <c r="X116" s="10"/>
      <c r="Y116" s="100">
        <f t="shared" si="28"/>
        <v>0</v>
      </c>
      <c r="Z116" s="10"/>
      <c r="AA116" s="10"/>
      <c r="AB116" s="10"/>
      <c r="AC116" s="10"/>
      <c r="AD116" s="100">
        <f t="shared" si="29"/>
        <v>0</v>
      </c>
      <c r="AE116" s="100">
        <f t="shared" si="30"/>
        <v>0</v>
      </c>
      <c r="AF116" s="14">
        <f t="shared" si="31"/>
        <v>0</v>
      </c>
    </row>
    <row r="117" spans="1:32" ht="13.5" customHeight="1">
      <c r="A117" s="12">
        <f t="shared" si="24"/>
        <v>11</v>
      </c>
      <c r="B117" s="32">
        <f t="shared" si="25"/>
        <v>33</v>
      </c>
      <c r="C117" s="32"/>
      <c r="D117" s="100"/>
      <c r="E117" s="100"/>
      <c r="F117" s="100"/>
      <c r="G117" s="100"/>
      <c r="H117" s="100"/>
      <c r="I117" s="100"/>
      <c r="J117" s="61"/>
      <c r="K117" s="91"/>
      <c r="L117" s="10"/>
      <c r="M117" s="10"/>
      <c r="N117" s="10"/>
      <c r="O117" s="100">
        <f t="shared" si="26"/>
        <v>0</v>
      </c>
      <c r="P117" s="10"/>
      <c r="Q117" s="10"/>
      <c r="R117" s="10"/>
      <c r="S117" s="10"/>
      <c r="T117" s="100">
        <f t="shared" si="27"/>
        <v>0</v>
      </c>
      <c r="U117" s="10"/>
      <c r="V117" s="10"/>
      <c r="W117" s="10"/>
      <c r="X117" s="10"/>
      <c r="Y117" s="100">
        <f t="shared" si="28"/>
        <v>0</v>
      </c>
      <c r="Z117" s="10"/>
      <c r="AA117" s="10"/>
      <c r="AB117" s="10"/>
      <c r="AC117" s="10"/>
      <c r="AD117" s="100">
        <f t="shared" si="29"/>
        <v>0</v>
      </c>
      <c r="AE117" s="100">
        <f t="shared" si="30"/>
        <v>0</v>
      </c>
      <c r="AF117" s="14">
        <f t="shared" si="31"/>
        <v>0</v>
      </c>
    </row>
    <row r="118" spans="1:32" ht="13.5" customHeight="1">
      <c r="A118" s="12">
        <f t="shared" si="24"/>
        <v>11</v>
      </c>
      <c r="B118" s="32">
        <f t="shared" si="25"/>
        <v>33</v>
      </c>
      <c r="C118" s="32"/>
      <c r="D118" s="100"/>
      <c r="E118" s="100"/>
      <c r="F118" s="100"/>
      <c r="G118" s="100"/>
      <c r="H118" s="100"/>
      <c r="I118" s="100"/>
      <c r="J118" s="61"/>
      <c r="K118" s="91"/>
      <c r="L118" s="10"/>
      <c r="M118" s="10"/>
      <c r="N118" s="10"/>
      <c r="O118" s="100">
        <f t="shared" si="26"/>
        <v>0</v>
      </c>
      <c r="P118" s="10"/>
      <c r="Q118" s="10"/>
      <c r="R118" s="10"/>
      <c r="S118" s="10"/>
      <c r="T118" s="100">
        <f t="shared" si="27"/>
        <v>0</v>
      </c>
      <c r="U118" s="10"/>
      <c r="V118" s="10"/>
      <c r="W118" s="10"/>
      <c r="X118" s="10"/>
      <c r="Y118" s="100">
        <f t="shared" si="28"/>
        <v>0</v>
      </c>
      <c r="Z118" s="10"/>
      <c r="AA118" s="10"/>
      <c r="AB118" s="10"/>
      <c r="AC118" s="10"/>
      <c r="AD118" s="100">
        <f t="shared" si="29"/>
        <v>0</v>
      </c>
      <c r="AE118" s="100">
        <f t="shared" si="30"/>
        <v>0</v>
      </c>
      <c r="AF118" s="14">
        <f t="shared" si="31"/>
        <v>0</v>
      </c>
    </row>
    <row r="119" spans="1:32" ht="13.5" customHeight="1">
      <c r="A119" s="12">
        <f t="shared" si="24"/>
        <v>11</v>
      </c>
      <c r="B119" s="32">
        <f t="shared" si="25"/>
        <v>33</v>
      </c>
      <c r="C119" s="32"/>
      <c r="D119" s="100"/>
      <c r="E119" s="100"/>
      <c r="F119" s="100"/>
      <c r="G119" s="100"/>
      <c r="H119" s="100"/>
      <c r="I119" s="100"/>
      <c r="J119" s="61"/>
      <c r="K119" s="91"/>
      <c r="L119" s="10"/>
      <c r="M119" s="10"/>
      <c r="N119" s="10"/>
      <c r="O119" s="100">
        <f t="shared" si="26"/>
        <v>0</v>
      </c>
      <c r="P119" s="10"/>
      <c r="Q119" s="10"/>
      <c r="R119" s="10"/>
      <c r="S119" s="10"/>
      <c r="T119" s="100">
        <f t="shared" si="27"/>
        <v>0</v>
      </c>
      <c r="U119" s="10"/>
      <c r="V119" s="10"/>
      <c r="W119" s="10"/>
      <c r="X119" s="10"/>
      <c r="Y119" s="100">
        <f t="shared" si="28"/>
        <v>0</v>
      </c>
      <c r="Z119" s="10"/>
      <c r="AA119" s="10"/>
      <c r="AB119" s="10"/>
      <c r="AC119" s="10"/>
      <c r="AD119" s="100">
        <f t="shared" si="29"/>
        <v>0</v>
      </c>
      <c r="AE119" s="100">
        <f t="shared" si="30"/>
        <v>0</v>
      </c>
      <c r="AF119" s="14">
        <f t="shared" si="31"/>
        <v>0</v>
      </c>
    </row>
    <row r="120" spans="1:32" ht="13.5" customHeight="1">
      <c r="A120" s="12">
        <f t="shared" si="24"/>
        <v>11</v>
      </c>
      <c r="B120" s="32">
        <f t="shared" si="25"/>
        <v>33</v>
      </c>
      <c r="C120" s="32"/>
      <c r="D120" s="100"/>
      <c r="E120" s="100"/>
      <c r="F120" s="100"/>
      <c r="G120" s="100"/>
      <c r="H120" s="100"/>
      <c r="I120" s="100"/>
      <c r="J120" s="61"/>
      <c r="K120" s="91"/>
      <c r="L120" s="10"/>
      <c r="M120" s="10"/>
      <c r="N120" s="10"/>
      <c r="O120" s="100">
        <f t="shared" si="26"/>
        <v>0</v>
      </c>
      <c r="P120" s="10"/>
      <c r="Q120" s="10"/>
      <c r="R120" s="10"/>
      <c r="S120" s="10"/>
      <c r="T120" s="100">
        <f t="shared" si="27"/>
        <v>0</v>
      </c>
      <c r="U120" s="10"/>
      <c r="V120" s="10"/>
      <c r="W120" s="10"/>
      <c r="X120" s="10"/>
      <c r="Y120" s="100">
        <f t="shared" si="28"/>
        <v>0</v>
      </c>
      <c r="Z120" s="10"/>
      <c r="AA120" s="10"/>
      <c r="AB120" s="10"/>
      <c r="AC120" s="10"/>
      <c r="AD120" s="100">
        <f t="shared" si="29"/>
        <v>0</v>
      </c>
      <c r="AE120" s="100">
        <f t="shared" si="30"/>
        <v>0</v>
      </c>
      <c r="AF120" s="14">
        <f t="shared" si="31"/>
        <v>0</v>
      </c>
    </row>
    <row r="121" spans="1:32" ht="13.5" customHeight="1">
      <c r="A121" s="12">
        <f t="shared" si="24"/>
        <v>11</v>
      </c>
      <c r="B121" s="32">
        <f t="shared" si="25"/>
        <v>33</v>
      </c>
      <c r="C121" s="32"/>
      <c r="D121" s="100"/>
      <c r="E121" s="100"/>
      <c r="F121" s="100"/>
      <c r="G121" s="100"/>
      <c r="H121" s="100"/>
      <c r="I121" s="100"/>
      <c r="J121" s="61"/>
      <c r="K121" s="91"/>
      <c r="L121" s="10"/>
      <c r="M121" s="10"/>
      <c r="N121" s="10"/>
      <c r="O121" s="100">
        <f t="shared" si="26"/>
        <v>0</v>
      </c>
      <c r="P121" s="10"/>
      <c r="Q121" s="10"/>
      <c r="R121" s="10"/>
      <c r="S121" s="10"/>
      <c r="T121" s="100">
        <f t="shared" si="27"/>
        <v>0</v>
      </c>
      <c r="U121" s="10"/>
      <c r="V121" s="10"/>
      <c r="W121" s="10"/>
      <c r="X121" s="10"/>
      <c r="Y121" s="100">
        <f t="shared" si="28"/>
        <v>0</v>
      </c>
      <c r="Z121" s="10"/>
      <c r="AA121" s="10"/>
      <c r="AB121" s="10"/>
      <c r="AC121" s="10"/>
      <c r="AD121" s="100">
        <f t="shared" si="29"/>
        <v>0</v>
      </c>
      <c r="AE121" s="100">
        <f t="shared" si="30"/>
        <v>0</v>
      </c>
      <c r="AF121" s="14">
        <f t="shared" si="31"/>
        <v>0</v>
      </c>
    </row>
    <row r="122" spans="1:32" ht="13.5" customHeight="1">
      <c r="A122" s="12">
        <f t="shared" si="24"/>
        <v>11</v>
      </c>
      <c r="B122" s="32">
        <f t="shared" si="25"/>
        <v>33</v>
      </c>
      <c r="C122" s="32"/>
      <c r="D122" s="100"/>
      <c r="E122" s="100"/>
      <c r="F122" s="100"/>
      <c r="G122" s="100"/>
      <c r="H122" s="100"/>
      <c r="I122" s="100"/>
      <c r="J122" s="61"/>
      <c r="K122" s="91"/>
      <c r="L122" s="10"/>
      <c r="M122" s="10"/>
      <c r="N122" s="10"/>
      <c r="O122" s="100">
        <f t="shared" si="26"/>
        <v>0</v>
      </c>
      <c r="P122" s="10"/>
      <c r="Q122" s="10"/>
      <c r="R122" s="10"/>
      <c r="S122" s="10"/>
      <c r="T122" s="100">
        <f t="shared" si="27"/>
        <v>0</v>
      </c>
      <c r="U122" s="10"/>
      <c r="V122" s="10"/>
      <c r="W122" s="10"/>
      <c r="X122" s="10"/>
      <c r="Y122" s="100">
        <f t="shared" si="28"/>
        <v>0</v>
      </c>
      <c r="Z122" s="10"/>
      <c r="AA122" s="10"/>
      <c r="AB122" s="10"/>
      <c r="AC122" s="10"/>
      <c r="AD122" s="100">
        <f t="shared" si="29"/>
        <v>0</v>
      </c>
      <c r="AE122" s="100">
        <f t="shared" si="30"/>
        <v>0</v>
      </c>
      <c r="AF122" s="14">
        <f t="shared" si="31"/>
        <v>0</v>
      </c>
    </row>
    <row r="123" spans="1:32" ht="13.5" customHeight="1">
      <c r="A123" s="12">
        <f t="shared" si="24"/>
        <v>11</v>
      </c>
      <c r="B123" s="32">
        <f t="shared" si="25"/>
        <v>33</v>
      </c>
      <c r="C123" s="32"/>
      <c r="D123" s="100"/>
      <c r="E123" s="100"/>
      <c r="F123" s="100"/>
      <c r="G123" s="100"/>
      <c r="H123" s="100"/>
      <c r="I123" s="100"/>
      <c r="J123" s="61"/>
      <c r="K123" s="91"/>
      <c r="L123" s="10"/>
      <c r="M123" s="10"/>
      <c r="N123" s="10"/>
      <c r="O123" s="100">
        <f t="shared" si="26"/>
        <v>0</v>
      </c>
      <c r="P123" s="10"/>
      <c r="Q123" s="10"/>
      <c r="R123" s="10"/>
      <c r="S123" s="10"/>
      <c r="T123" s="100">
        <f t="shared" si="27"/>
        <v>0</v>
      </c>
      <c r="U123" s="10"/>
      <c r="V123" s="10"/>
      <c r="W123" s="10"/>
      <c r="X123" s="10"/>
      <c r="Y123" s="100">
        <f t="shared" si="28"/>
        <v>0</v>
      </c>
      <c r="Z123" s="10"/>
      <c r="AA123" s="10"/>
      <c r="AB123" s="10"/>
      <c r="AC123" s="10"/>
      <c r="AD123" s="100">
        <f t="shared" si="29"/>
        <v>0</v>
      </c>
      <c r="AE123" s="100">
        <f t="shared" si="30"/>
        <v>0</v>
      </c>
      <c r="AF123" s="14">
        <f t="shared" si="31"/>
        <v>0</v>
      </c>
    </row>
    <row r="124" spans="1:32" ht="13.5" customHeight="1">
      <c r="A124" s="12">
        <f t="shared" si="24"/>
        <v>11</v>
      </c>
      <c r="B124" s="32">
        <f t="shared" si="25"/>
        <v>33</v>
      </c>
      <c r="C124" s="32"/>
      <c r="D124" s="100"/>
      <c r="E124" s="100"/>
      <c r="F124" s="100"/>
      <c r="G124" s="100"/>
      <c r="H124" s="100"/>
      <c r="I124" s="100"/>
      <c r="J124" s="61"/>
      <c r="K124" s="91"/>
      <c r="L124" s="10"/>
      <c r="M124" s="10"/>
      <c r="N124" s="10"/>
      <c r="O124" s="100">
        <f t="shared" si="26"/>
        <v>0</v>
      </c>
      <c r="P124" s="10"/>
      <c r="Q124" s="10"/>
      <c r="R124" s="10"/>
      <c r="S124" s="10"/>
      <c r="T124" s="100">
        <f t="shared" si="27"/>
        <v>0</v>
      </c>
      <c r="U124" s="10"/>
      <c r="V124" s="10"/>
      <c r="W124" s="10"/>
      <c r="X124" s="10"/>
      <c r="Y124" s="100">
        <f t="shared" si="28"/>
        <v>0</v>
      </c>
      <c r="Z124" s="10"/>
      <c r="AA124" s="10"/>
      <c r="AB124" s="10"/>
      <c r="AC124" s="10"/>
      <c r="AD124" s="100">
        <f t="shared" si="29"/>
        <v>0</v>
      </c>
      <c r="AE124" s="100">
        <f t="shared" si="30"/>
        <v>0</v>
      </c>
      <c r="AF124" s="14">
        <f t="shared" si="31"/>
        <v>0</v>
      </c>
    </row>
    <row r="125" spans="1:32" ht="13.5" customHeight="1">
      <c r="A125" s="12">
        <f t="shared" si="24"/>
        <v>11</v>
      </c>
      <c r="B125" s="32">
        <f t="shared" si="25"/>
        <v>33</v>
      </c>
      <c r="C125" s="32"/>
      <c r="D125" s="100"/>
      <c r="E125" s="100"/>
      <c r="F125" s="100"/>
      <c r="G125" s="100"/>
      <c r="H125" s="100"/>
      <c r="I125" s="100"/>
      <c r="J125" s="61"/>
      <c r="K125" s="91"/>
      <c r="L125" s="10"/>
      <c r="M125" s="10"/>
      <c r="N125" s="10"/>
      <c r="O125" s="100">
        <f t="shared" si="26"/>
        <v>0</v>
      </c>
      <c r="P125" s="10"/>
      <c r="Q125" s="10"/>
      <c r="R125" s="10"/>
      <c r="S125" s="10"/>
      <c r="T125" s="100">
        <f t="shared" si="27"/>
        <v>0</v>
      </c>
      <c r="U125" s="10"/>
      <c r="V125" s="10"/>
      <c r="W125" s="10"/>
      <c r="X125" s="10"/>
      <c r="Y125" s="100">
        <f t="shared" si="28"/>
        <v>0</v>
      </c>
      <c r="Z125" s="10"/>
      <c r="AA125" s="10"/>
      <c r="AB125" s="10"/>
      <c r="AC125" s="10"/>
      <c r="AD125" s="100">
        <f t="shared" si="29"/>
        <v>0</v>
      </c>
      <c r="AE125" s="100">
        <f t="shared" si="30"/>
        <v>0</v>
      </c>
      <c r="AF125" s="14">
        <f t="shared" si="31"/>
        <v>0</v>
      </c>
    </row>
    <row r="126" spans="1:32" ht="13.5" customHeight="1">
      <c r="A126" s="12">
        <f t="shared" si="24"/>
        <v>11</v>
      </c>
      <c r="B126" s="32">
        <f t="shared" si="25"/>
        <v>33</v>
      </c>
      <c r="C126" s="32"/>
      <c r="D126" s="100"/>
      <c r="E126" s="100"/>
      <c r="F126" s="100"/>
      <c r="G126" s="100"/>
      <c r="H126" s="100"/>
      <c r="I126" s="100"/>
      <c r="J126" s="61"/>
      <c r="K126" s="91"/>
      <c r="L126" s="10"/>
      <c r="M126" s="10"/>
      <c r="N126" s="10"/>
      <c r="O126" s="100">
        <f t="shared" si="26"/>
        <v>0</v>
      </c>
      <c r="P126" s="10"/>
      <c r="Q126" s="10"/>
      <c r="R126" s="10"/>
      <c r="S126" s="10"/>
      <c r="T126" s="100">
        <f t="shared" si="27"/>
        <v>0</v>
      </c>
      <c r="U126" s="10"/>
      <c r="V126" s="10"/>
      <c r="W126" s="10"/>
      <c r="X126" s="10"/>
      <c r="Y126" s="100">
        <f t="shared" si="28"/>
        <v>0</v>
      </c>
      <c r="Z126" s="10"/>
      <c r="AA126" s="10"/>
      <c r="AB126" s="10"/>
      <c r="AC126" s="10"/>
      <c r="AD126" s="100">
        <f t="shared" si="29"/>
        <v>0</v>
      </c>
      <c r="AE126" s="100">
        <f t="shared" si="30"/>
        <v>0</v>
      </c>
      <c r="AF126" s="14">
        <f t="shared" si="31"/>
        <v>0</v>
      </c>
    </row>
    <row r="127" spans="1:32" ht="13.5" customHeight="1">
      <c r="A127" s="12">
        <f t="shared" si="24"/>
        <v>11</v>
      </c>
      <c r="B127" s="32">
        <f t="shared" si="25"/>
        <v>33</v>
      </c>
      <c r="C127" s="32"/>
      <c r="D127" s="100"/>
      <c r="E127" s="100"/>
      <c r="F127" s="100"/>
      <c r="G127" s="100"/>
      <c r="H127" s="100"/>
      <c r="I127" s="100"/>
      <c r="J127" s="61"/>
      <c r="K127" s="91"/>
      <c r="L127" s="10"/>
      <c r="M127" s="10"/>
      <c r="N127" s="10"/>
      <c r="O127" s="100">
        <f t="shared" si="26"/>
        <v>0</v>
      </c>
      <c r="P127" s="10"/>
      <c r="Q127" s="10"/>
      <c r="R127" s="10"/>
      <c r="S127" s="10"/>
      <c r="T127" s="100">
        <f t="shared" si="27"/>
        <v>0</v>
      </c>
      <c r="U127" s="10"/>
      <c r="V127" s="10"/>
      <c r="W127" s="10"/>
      <c r="X127" s="10"/>
      <c r="Y127" s="100">
        <f t="shared" si="28"/>
        <v>0</v>
      </c>
      <c r="Z127" s="10"/>
      <c r="AA127" s="10"/>
      <c r="AB127" s="10"/>
      <c r="AC127" s="10"/>
      <c r="AD127" s="100">
        <f t="shared" si="29"/>
        <v>0</v>
      </c>
      <c r="AE127" s="100">
        <f t="shared" si="30"/>
        <v>0</v>
      </c>
      <c r="AF127" s="14">
        <f t="shared" si="31"/>
        <v>0</v>
      </c>
    </row>
    <row r="128" spans="1:32" ht="13.5" customHeight="1">
      <c r="A128" s="12">
        <f t="shared" si="24"/>
        <v>11</v>
      </c>
      <c r="B128" s="32">
        <f t="shared" si="25"/>
        <v>33</v>
      </c>
      <c r="C128" s="32"/>
      <c r="D128" s="100"/>
      <c r="E128" s="100"/>
      <c r="F128" s="100"/>
      <c r="G128" s="100"/>
      <c r="H128" s="100"/>
      <c r="I128" s="100"/>
      <c r="J128" s="61"/>
      <c r="K128" s="91"/>
      <c r="L128" s="10"/>
      <c r="M128" s="10"/>
      <c r="N128" s="10"/>
      <c r="O128" s="100">
        <f t="shared" si="26"/>
        <v>0</v>
      </c>
      <c r="P128" s="10"/>
      <c r="Q128" s="10"/>
      <c r="R128" s="10"/>
      <c r="S128" s="10"/>
      <c r="T128" s="100">
        <f t="shared" si="27"/>
        <v>0</v>
      </c>
      <c r="U128" s="10"/>
      <c r="V128" s="10"/>
      <c r="W128" s="10"/>
      <c r="X128" s="10"/>
      <c r="Y128" s="100">
        <f t="shared" si="28"/>
        <v>0</v>
      </c>
      <c r="Z128" s="10"/>
      <c r="AA128" s="10"/>
      <c r="AB128" s="10"/>
      <c r="AC128" s="10"/>
      <c r="AD128" s="100">
        <f t="shared" si="29"/>
        <v>0</v>
      </c>
      <c r="AE128" s="100">
        <f t="shared" si="30"/>
        <v>0</v>
      </c>
      <c r="AF128" s="14">
        <f t="shared" si="31"/>
        <v>0</v>
      </c>
    </row>
    <row r="129" spans="1:32" ht="13.5" customHeight="1">
      <c r="A129" s="12">
        <f t="shared" si="24"/>
        <v>11</v>
      </c>
      <c r="B129" s="32">
        <f t="shared" si="25"/>
        <v>33</v>
      </c>
      <c r="C129" s="32"/>
      <c r="D129" s="100"/>
      <c r="E129" s="100"/>
      <c r="F129" s="100"/>
      <c r="G129" s="100"/>
      <c r="H129" s="100"/>
      <c r="I129" s="100"/>
      <c r="J129" s="61"/>
      <c r="K129" s="91"/>
      <c r="L129" s="10"/>
      <c r="M129" s="10"/>
      <c r="N129" s="10"/>
      <c r="O129" s="100">
        <f t="shared" si="26"/>
        <v>0</v>
      </c>
      <c r="P129" s="10"/>
      <c r="Q129" s="10"/>
      <c r="R129" s="10"/>
      <c r="S129" s="10"/>
      <c r="T129" s="100">
        <f t="shared" si="27"/>
        <v>0</v>
      </c>
      <c r="U129" s="10"/>
      <c r="V129" s="10"/>
      <c r="W129" s="10"/>
      <c r="X129" s="10"/>
      <c r="Y129" s="100">
        <f t="shared" si="28"/>
        <v>0</v>
      </c>
      <c r="Z129" s="10"/>
      <c r="AA129" s="10"/>
      <c r="AB129" s="10"/>
      <c r="AC129" s="10"/>
      <c r="AD129" s="100">
        <f t="shared" si="29"/>
        <v>0</v>
      </c>
      <c r="AE129" s="100">
        <f t="shared" si="30"/>
        <v>0</v>
      </c>
      <c r="AF129" s="14">
        <f t="shared" si="31"/>
        <v>0</v>
      </c>
    </row>
    <row r="130" spans="1:32" ht="13.5" customHeight="1">
      <c r="A130" s="12">
        <f t="shared" si="24"/>
        <v>11</v>
      </c>
      <c r="B130" s="32">
        <f t="shared" si="25"/>
        <v>33</v>
      </c>
      <c r="C130" s="32"/>
      <c r="D130" s="100"/>
      <c r="E130" s="100"/>
      <c r="F130" s="100"/>
      <c r="G130" s="100"/>
      <c r="H130" s="100"/>
      <c r="I130" s="100"/>
      <c r="J130" s="61"/>
      <c r="K130" s="91"/>
      <c r="L130" s="10"/>
      <c r="M130" s="10"/>
      <c r="N130" s="10"/>
      <c r="O130" s="100">
        <f t="shared" si="26"/>
        <v>0</v>
      </c>
      <c r="P130" s="10"/>
      <c r="Q130" s="10"/>
      <c r="R130" s="10"/>
      <c r="S130" s="10"/>
      <c r="T130" s="100">
        <f t="shared" si="27"/>
        <v>0</v>
      </c>
      <c r="U130" s="10"/>
      <c r="V130" s="10"/>
      <c r="W130" s="10"/>
      <c r="X130" s="10"/>
      <c r="Y130" s="100">
        <f t="shared" si="28"/>
        <v>0</v>
      </c>
      <c r="Z130" s="10"/>
      <c r="AA130" s="10"/>
      <c r="AB130" s="10"/>
      <c r="AC130" s="10"/>
      <c r="AD130" s="100">
        <f t="shared" si="29"/>
        <v>0</v>
      </c>
      <c r="AE130" s="100">
        <f t="shared" si="30"/>
        <v>0</v>
      </c>
      <c r="AF130" s="14">
        <f t="shared" si="31"/>
        <v>0</v>
      </c>
    </row>
    <row r="131" spans="1:32" ht="13.5" customHeight="1">
      <c r="A131" s="12">
        <f t="shared" si="24"/>
        <v>11</v>
      </c>
      <c r="B131" s="32">
        <f t="shared" si="25"/>
        <v>33</v>
      </c>
      <c r="C131" s="32"/>
      <c r="D131" s="100"/>
      <c r="E131" s="100"/>
      <c r="F131" s="100"/>
      <c r="G131" s="100"/>
      <c r="H131" s="100"/>
      <c r="I131" s="100"/>
      <c r="J131" s="61"/>
      <c r="K131" s="91"/>
      <c r="L131" s="10"/>
      <c r="M131" s="10"/>
      <c r="N131" s="10"/>
      <c r="O131" s="100">
        <f t="shared" si="26"/>
        <v>0</v>
      </c>
      <c r="P131" s="10"/>
      <c r="Q131" s="10"/>
      <c r="R131" s="10"/>
      <c r="S131" s="10"/>
      <c r="T131" s="100">
        <f t="shared" si="27"/>
        <v>0</v>
      </c>
      <c r="U131" s="10"/>
      <c r="V131" s="10"/>
      <c r="W131" s="10"/>
      <c r="X131" s="10"/>
      <c r="Y131" s="100">
        <f t="shared" si="28"/>
        <v>0</v>
      </c>
      <c r="Z131" s="10"/>
      <c r="AA131" s="10"/>
      <c r="AB131" s="10"/>
      <c r="AC131" s="10"/>
      <c r="AD131" s="100">
        <f t="shared" si="29"/>
        <v>0</v>
      </c>
      <c r="AE131" s="100">
        <f t="shared" si="30"/>
        <v>0</v>
      </c>
      <c r="AF131" s="14">
        <f t="shared" si="31"/>
        <v>0</v>
      </c>
    </row>
    <row r="132" spans="1:32" ht="13.5" customHeight="1">
      <c r="A132" s="12">
        <f t="shared" si="24"/>
        <v>11</v>
      </c>
      <c r="B132" s="32">
        <f t="shared" si="25"/>
        <v>33</v>
      </c>
      <c r="C132" s="32"/>
      <c r="D132" s="100"/>
      <c r="E132" s="100"/>
      <c r="F132" s="100"/>
      <c r="G132" s="100"/>
      <c r="H132" s="100"/>
      <c r="I132" s="100"/>
      <c r="J132" s="61"/>
      <c r="K132" s="91"/>
      <c r="L132" s="10"/>
      <c r="M132" s="10"/>
      <c r="N132" s="10"/>
      <c r="O132" s="100">
        <f t="shared" si="26"/>
        <v>0</v>
      </c>
      <c r="P132" s="10"/>
      <c r="Q132" s="10"/>
      <c r="R132" s="10"/>
      <c r="S132" s="10"/>
      <c r="T132" s="100">
        <f t="shared" si="27"/>
        <v>0</v>
      </c>
      <c r="U132" s="10"/>
      <c r="V132" s="10"/>
      <c r="W132" s="10"/>
      <c r="X132" s="10"/>
      <c r="Y132" s="100">
        <f t="shared" si="28"/>
        <v>0</v>
      </c>
      <c r="Z132" s="10"/>
      <c r="AA132" s="10"/>
      <c r="AB132" s="10"/>
      <c r="AC132" s="10"/>
      <c r="AD132" s="100">
        <f t="shared" si="29"/>
        <v>0</v>
      </c>
      <c r="AE132" s="100">
        <f t="shared" si="30"/>
        <v>0</v>
      </c>
      <c r="AF132" s="14">
        <f t="shared" si="31"/>
        <v>0</v>
      </c>
    </row>
    <row r="133" spans="1:32" ht="13.5" customHeight="1">
      <c r="A133" s="12">
        <f t="shared" si="24"/>
        <v>11</v>
      </c>
      <c r="B133" s="32">
        <f t="shared" si="25"/>
        <v>33</v>
      </c>
      <c r="C133" s="32"/>
      <c r="D133" s="100"/>
      <c r="E133" s="100"/>
      <c r="F133" s="100"/>
      <c r="G133" s="100"/>
      <c r="H133" s="100"/>
      <c r="I133" s="100"/>
      <c r="J133" s="61"/>
      <c r="K133" s="91"/>
      <c r="L133" s="10"/>
      <c r="M133" s="10"/>
      <c r="N133" s="10"/>
      <c r="O133" s="100">
        <f t="shared" si="26"/>
        <v>0</v>
      </c>
      <c r="P133" s="10"/>
      <c r="Q133" s="10"/>
      <c r="R133" s="10"/>
      <c r="S133" s="10"/>
      <c r="T133" s="100">
        <f t="shared" si="27"/>
        <v>0</v>
      </c>
      <c r="U133" s="10"/>
      <c r="V133" s="10"/>
      <c r="W133" s="10"/>
      <c r="X133" s="10"/>
      <c r="Y133" s="100">
        <f t="shared" si="28"/>
        <v>0</v>
      </c>
      <c r="Z133" s="10"/>
      <c r="AA133" s="10"/>
      <c r="AB133" s="10"/>
      <c r="AC133" s="10"/>
      <c r="AD133" s="100">
        <f t="shared" si="29"/>
        <v>0</v>
      </c>
      <c r="AE133" s="100">
        <f t="shared" si="30"/>
        <v>0</v>
      </c>
      <c r="AF133" s="14">
        <f t="shared" si="31"/>
        <v>0</v>
      </c>
    </row>
    <row r="134" spans="1:32" ht="13.5" customHeight="1">
      <c r="A134" s="12">
        <f t="shared" si="24"/>
        <v>11</v>
      </c>
      <c r="B134" s="32">
        <f t="shared" si="25"/>
        <v>33</v>
      </c>
      <c r="C134" s="32"/>
      <c r="D134" s="100"/>
      <c r="E134" s="100"/>
      <c r="F134" s="100"/>
      <c r="G134" s="100"/>
      <c r="H134" s="100"/>
      <c r="I134" s="100"/>
      <c r="J134" s="61"/>
      <c r="K134" s="91"/>
      <c r="L134" s="10"/>
      <c r="M134" s="10"/>
      <c r="N134" s="10"/>
      <c r="O134" s="100">
        <f t="shared" si="26"/>
        <v>0</v>
      </c>
      <c r="P134" s="10"/>
      <c r="Q134" s="10"/>
      <c r="R134" s="10"/>
      <c r="S134" s="10"/>
      <c r="T134" s="100">
        <f t="shared" si="27"/>
        <v>0</v>
      </c>
      <c r="U134" s="10"/>
      <c r="V134" s="10"/>
      <c r="W134" s="10"/>
      <c r="X134" s="10"/>
      <c r="Y134" s="100">
        <f t="shared" si="28"/>
        <v>0</v>
      </c>
      <c r="Z134" s="10"/>
      <c r="AA134" s="10"/>
      <c r="AB134" s="10"/>
      <c r="AC134" s="10"/>
      <c r="AD134" s="100">
        <f t="shared" si="29"/>
        <v>0</v>
      </c>
      <c r="AE134" s="100">
        <f t="shared" si="30"/>
        <v>0</v>
      </c>
      <c r="AF134" s="14">
        <f t="shared" si="31"/>
        <v>0</v>
      </c>
    </row>
    <row r="135" spans="1:32" ht="13.5" customHeight="1">
      <c r="A135" s="12">
        <f t="shared" si="24"/>
        <v>11</v>
      </c>
      <c r="B135" s="32">
        <f t="shared" si="25"/>
        <v>33</v>
      </c>
      <c r="C135" s="32"/>
      <c r="D135" s="100"/>
      <c r="E135" s="100"/>
      <c r="F135" s="100"/>
      <c r="G135" s="100"/>
      <c r="H135" s="100"/>
      <c r="I135" s="100"/>
      <c r="J135" s="61"/>
      <c r="K135" s="91"/>
      <c r="L135" s="10"/>
      <c r="M135" s="10"/>
      <c r="N135" s="10"/>
      <c r="O135" s="100">
        <f t="shared" si="26"/>
        <v>0</v>
      </c>
      <c r="P135" s="10"/>
      <c r="Q135" s="10"/>
      <c r="R135" s="10"/>
      <c r="S135" s="10"/>
      <c r="T135" s="100">
        <f t="shared" si="27"/>
        <v>0</v>
      </c>
      <c r="U135" s="10"/>
      <c r="V135" s="10"/>
      <c r="W135" s="10"/>
      <c r="X135" s="10"/>
      <c r="Y135" s="100">
        <f t="shared" si="28"/>
        <v>0</v>
      </c>
      <c r="Z135" s="10"/>
      <c r="AA135" s="10"/>
      <c r="AB135" s="10"/>
      <c r="AC135" s="10"/>
      <c r="AD135" s="100">
        <f t="shared" si="29"/>
        <v>0</v>
      </c>
      <c r="AE135" s="100">
        <f t="shared" si="30"/>
        <v>0</v>
      </c>
      <c r="AF135" s="14">
        <f t="shared" si="31"/>
        <v>0</v>
      </c>
    </row>
    <row r="136" spans="1:32" ht="13.5" customHeight="1">
      <c r="A136" s="12">
        <f t="shared" si="24"/>
        <v>11</v>
      </c>
      <c r="B136" s="32">
        <f t="shared" si="25"/>
        <v>33</v>
      </c>
      <c r="C136" s="32"/>
      <c r="D136" s="100"/>
      <c r="E136" s="100"/>
      <c r="F136" s="100"/>
      <c r="G136" s="100"/>
      <c r="H136" s="100"/>
      <c r="I136" s="100"/>
      <c r="J136" s="61"/>
      <c r="K136" s="91"/>
      <c r="L136" s="10"/>
      <c r="M136" s="10"/>
      <c r="N136" s="10"/>
      <c r="O136" s="100">
        <f t="shared" si="26"/>
        <v>0</v>
      </c>
      <c r="P136" s="10"/>
      <c r="Q136" s="10"/>
      <c r="R136" s="10"/>
      <c r="S136" s="10"/>
      <c r="T136" s="100">
        <f t="shared" si="27"/>
        <v>0</v>
      </c>
      <c r="U136" s="10"/>
      <c r="V136" s="10"/>
      <c r="W136" s="10"/>
      <c r="X136" s="10"/>
      <c r="Y136" s="100">
        <f t="shared" si="28"/>
        <v>0</v>
      </c>
      <c r="Z136" s="10"/>
      <c r="AA136" s="10"/>
      <c r="AB136" s="10"/>
      <c r="AC136" s="10"/>
      <c r="AD136" s="100">
        <f t="shared" si="29"/>
        <v>0</v>
      </c>
      <c r="AE136" s="100">
        <f t="shared" si="30"/>
        <v>0</v>
      </c>
      <c r="AF136" s="14">
        <f t="shared" si="31"/>
        <v>0</v>
      </c>
    </row>
    <row r="137" spans="1:32" ht="13.5" customHeight="1">
      <c r="A137" s="12">
        <f t="shared" si="24"/>
        <v>11</v>
      </c>
      <c r="B137" s="32">
        <f t="shared" si="25"/>
        <v>33</v>
      </c>
      <c r="C137" s="32"/>
      <c r="D137" s="100"/>
      <c r="E137" s="100"/>
      <c r="F137" s="100"/>
      <c r="G137" s="100"/>
      <c r="H137" s="100"/>
      <c r="I137" s="100"/>
      <c r="J137" s="61"/>
      <c r="K137" s="91"/>
      <c r="L137" s="10"/>
      <c r="M137" s="10"/>
      <c r="N137" s="10"/>
      <c r="O137" s="100">
        <f t="shared" ref="O137:O140" si="32">(((K137+L137)+M137)+N137)/2</f>
        <v>0</v>
      </c>
      <c r="P137" s="10"/>
      <c r="Q137" s="10"/>
      <c r="R137" s="10"/>
      <c r="S137" s="10"/>
      <c r="T137" s="100">
        <f t="shared" ref="T137:T140" si="33">(((P137+Q137)+R137)+S137)/2</f>
        <v>0</v>
      </c>
      <c r="U137" s="10"/>
      <c r="V137" s="10"/>
      <c r="W137" s="10"/>
      <c r="X137" s="10"/>
      <c r="Y137" s="100">
        <f t="shared" ref="Y137:Y140" si="34">(((U137+V137)+W137)+X137)/2</f>
        <v>0</v>
      </c>
      <c r="Z137" s="10"/>
      <c r="AA137" s="10"/>
      <c r="AB137" s="10"/>
      <c r="AC137" s="10"/>
      <c r="AD137" s="100">
        <f t="shared" ref="AD137:AD140" si="35">(((Z137+AA137)+AB137)+AC137)/2</f>
        <v>0</v>
      </c>
      <c r="AE137" s="100">
        <f t="shared" si="30"/>
        <v>0</v>
      </c>
      <c r="AF137" s="14">
        <f t="shared" si="31"/>
        <v>0</v>
      </c>
    </row>
    <row r="138" spans="1:32" ht="13.5" customHeight="1">
      <c r="A138" s="12">
        <f t="shared" si="24"/>
        <v>11</v>
      </c>
      <c r="B138" s="32">
        <f t="shared" si="25"/>
        <v>33</v>
      </c>
      <c r="C138" s="32"/>
      <c r="D138" s="100"/>
      <c r="E138" s="100"/>
      <c r="F138" s="100"/>
      <c r="G138" s="100"/>
      <c r="H138" s="100"/>
      <c r="I138" s="100"/>
      <c r="J138" s="61"/>
      <c r="K138" s="91"/>
      <c r="L138" s="10"/>
      <c r="M138" s="10"/>
      <c r="N138" s="10"/>
      <c r="O138" s="100">
        <f t="shared" si="32"/>
        <v>0</v>
      </c>
      <c r="P138" s="10"/>
      <c r="Q138" s="10"/>
      <c r="R138" s="10"/>
      <c r="S138" s="10"/>
      <c r="T138" s="100">
        <f t="shared" si="33"/>
        <v>0</v>
      </c>
      <c r="U138" s="10"/>
      <c r="V138" s="10"/>
      <c r="W138" s="10"/>
      <c r="X138" s="10"/>
      <c r="Y138" s="100">
        <f t="shared" si="34"/>
        <v>0</v>
      </c>
      <c r="Z138" s="10"/>
      <c r="AA138" s="10"/>
      <c r="AB138" s="10"/>
      <c r="AC138" s="10"/>
      <c r="AD138" s="100">
        <f t="shared" si="35"/>
        <v>0</v>
      </c>
      <c r="AE138" s="100">
        <f t="shared" si="30"/>
        <v>0</v>
      </c>
      <c r="AF138" s="14">
        <f t="shared" si="31"/>
        <v>0</v>
      </c>
    </row>
    <row r="139" spans="1:32" ht="13.5" customHeight="1">
      <c r="A139" s="12">
        <f t="shared" si="24"/>
        <v>11</v>
      </c>
      <c r="B139" s="32">
        <f t="shared" si="25"/>
        <v>33</v>
      </c>
      <c r="C139" s="32"/>
      <c r="D139" s="100"/>
      <c r="E139" s="100"/>
      <c r="F139" s="100"/>
      <c r="G139" s="100"/>
      <c r="H139" s="100"/>
      <c r="I139" s="100"/>
      <c r="J139" s="61"/>
      <c r="K139" s="91"/>
      <c r="L139" s="10"/>
      <c r="M139" s="10"/>
      <c r="N139" s="10"/>
      <c r="O139" s="100">
        <f t="shared" si="32"/>
        <v>0</v>
      </c>
      <c r="P139" s="10"/>
      <c r="Q139" s="10"/>
      <c r="R139" s="10"/>
      <c r="S139" s="10"/>
      <c r="T139" s="100">
        <f t="shared" si="33"/>
        <v>0</v>
      </c>
      <c r="U139" s="10"/>
      <c r="V139" s="10"/>
      <c r="W139" s="10"/>
      <c r="X139" s="10"/>
      <c r="Y139" s="100">
        <f t="shared" si="34"/>
        <v>0</v>
      </c>
      <c r="Z139" s="10"/>
      <c r="AA139" s="10"/>
      <c r="AB139" s="10"/>
      <c r="AC139" s="10"/>
      <c r="AD139" s="100">
        <f t="shared" si="35"/>
        <v>0</v>
      </c>
      <c r="AE139" s="100">
        <f t="shared" si="30"/>
        <v>0</v>
      </c>
      <c r="AF139" s="14">
        <f t="shared" si="31"/>
        <v>0</v>
      </c>
    </row>
    <row r="140" spans="1:32" ht="13.5" customHeight="1">
      <c r="A140" s="12">
        <f t="shared" si="24"/>
        <v>11</v>
      </c>
      <c r="B140" s="32">
        <f t="shared" si="25"/>
        <v>33</v>
      </c>
      <c r="C140" s="55"/>
      <c r="D140" s="17"/>
      <c r="E140" s="17"/>
      <c r="F140" s="17"/>
      <c r="G140" s="17"/>
      <c r="H140" s="17"/>
      <c r="I140" s="17"/>
      <c r="J140" s="56"/>
      <c r="K140" s="85"/>
      <c r="L140" s="26"/>
      <c r="M140" s="26"/>
      <c r="N140" s="26"/>
      <c r="O140" s="100">
        <f t="shared" si="32"/>
        <v>0</v>
      </c>
      <c r="P140" s="26"/>
      <c r="Q140" s="26"/>
      <c r="R140" s="26"/>
      <c r="S140" s="26"/>
      <c r="T140" s="100">
        <f t="shared" si="33"/>
        <v>0</v>
      </c>
      <c r="U140" s="26"/>
      <c r="V140" s="26"/>
      <c r="W140" s="26"/>
      <c r="X140" s="26"/>
      <c r="Y140" s="100">
        <f t="shared" si="34"/>
        <v>0</v>
      </c>
      <c r="Z140" s="26"/>
      <c r="AA140" s="26"/>
      <c r="AB140" s="26"/>
      <c r="AC140" s="26"/>
      <c r="AD140" s="100">
        <f t="shared" si="35"/>
        <v>0</v>
      </c>
      <c r="AE140" s="100">
        <f t="shared" si="30"/>
        <v>0</v>
      </c>
      <c r="AF140" s="83">
        <f t="shared" si="31"/>
        <v>0</v>
      </c>
    </row>
  </sheetData>
  <sortState ref="A41:AF50">
    <sortCondition descending="1" ref="AF41:AF50"/>
  </sortState>
  <mergeCells count="12">
    <mergeCell ref="A1:J1"/>
    <mergeCell ref="A2:J2"/>
    <mergeCell ref="A5:C5"/>
    <mergeCell ref="D5:G5"/>
    <mergeCell ref="A6:C6"/>
    <mergeCell ref="D6:G6"/>
    <mergeCell ref="A7:C7"/>
    <mergeCell ref="D7:G7"/>
    <mergeCell ref="A8:C8"/>
    <mergeCell ref="D8:G8"/>
    <mergeCell ref="A9:C9"/>
    <mergeCell ref="D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161"/>
  <sheetViews>
    <sheetView workbookViewId="0"/>
  </sheetViews>
  <sheetFormatPr defaultColWidth="11.42578125" defaultRowHeight="12.75" customHeight="1"/>
  <cols>
    <col min="2" max="2" width="8.140625" customWidth="1"/>
    <col min="3" max="3" width="7.42578125" customWidth="1"/>
    <col min="4" max="4" width="22" customWidth="1"/>
    <col min="5" max="5" width="18.42578125" customWidth="1"/>
    <col min="6" max="6" width="11.140625" customWidth="1"/>
    <col min="8" max="8" width="10.85546875" customWidth="1"/>
  </cols>
  <sheetData>
    <row r="1" spans="1:39" ht="26.25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39" ht="18" customHeight="1">
      <c r="A2" s="115" t="s">
        <v>118</v>
      </c>
      <c r="B2" s="115"/>
      <c r="C2" s="115"/>
      <c r="D2" s="115"/>
      <c r="E2" s="115"/>
      <c r="F2" s="115"/>
      <c r="G2" s="115"/>
      <c r="H2" s="115"/>
      <c r="I2" s="115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</row>
    <row r="3" spans="1:39">
      <c r="A3" s="13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</row>
    <row r="4" spans="1:39" ht="13.5" customHeight="1">
      <c r="A4" s="71"/>
      <c r="B4" s="21"/>
      <c r="C4" s="21"/>
      <c r="D4" s="21"/>
      <c r="E4" s="21"/>
      <c r="F4" s="21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</row>
    <row r="5" spans="1:39">
      <c r="A5" s="116" t="s">
        <v>1</v>
      </c>
      <c r="B5" s="118"/>
      <c r="C5" s="119" t="s">
        <v>222</v>
      </c>
      <c r="D5" s="119"/>
      <c r="E5" s="119"/>
      <c r="F5" s="119"/>
      <c r="G5" s="45"/>
      <c r="H5" s="76"/>
      <c r="I5" s="76" t="s">
        <v>223</v>
      </c>
      <c r="J5" s="76">
        <v>20.5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</row>
    <row r="6" spans="1:39">
      <c r="A6" s="106" t="s">
        <v>2</v>
      </c>
      <c r="B6" s="108"/>
      <c r="C6" s="109"/>
      <c r="D6" s="109"/>
      <c r="E6" s="109"/>
      <c r="F6" s="109"/>
      <c r="G6" s="45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</row>
    <row r="7" spans="1:39">
      <c r="A7" s="106" t="s">
        <v>3</v>
      </c>
      <c r="B7" s="108"/>
      <c r="C7" s="109" t="s">
        <v>224</v>
      </c>
      <c r="D7" s="109"/>
      <c r="E7" s="109"/>
      <c r="F7" s="109"/>
      <c r="G7" s="4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</row>
    <row r="8" spans="1:39">
      <c r="A8" s="106" t="s">
        <v>4</v>
      </c>
      <c r="B8" s="108"/>
      <c r="C8" s="109" t="s">
        <v>121</v>
      </c>
      <c r="D8" s="109"/>
      <c r="E8" s="109"/>
      <c r="F8" s="109"/>
      <c r="G8" s="45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</row>
    <row r="9" spans="1:39" ht="13.5" customHeight="1">
      <c r="A9" s="110" t="s">
        <v>5</v>
      </c>
      <c r="B9" s="112"/>
      <c r="C9" s="113" t="s">
        <v>225</v>
      </c>
      <c r="D9" s="113"/>
      <c r="E9" s="113"/>
      <c r="F9" s="113"/>
      <c r="G9" s="45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</row>
    <row r="10" spans="1:39" ht="13.5" customHeight="1">
      <c r="A10" s="39"/>
      <c r="B10" s="20"/>
      <c r="C10" s="20"/>
      <c r="D10" s="20"/>
      <c r="E10" s="20"/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76"/>
      <c r="AM10" s="76"/>
    </row>
    <row r="11" spans="1:39" ht="13.5" customHeight="1">
      <c r="A11" s="78"/>
      <c r="B11" s="20"/>
      <c r="C11" s="20"/>
      <c r="D11" s="20"/>
      <c r="E11" s="77" t="s">
        <v>6</v>
      </c>
      <c r="F11" s="20"/>
      <c r="G11" s="20"/>
      <c r="H11" s="20"/>
      <c r="I11" s="30"/>
      <c r="J11" s="80"/>
      <c r="K11" s="20"/>
      <c r="L11" s="20"/>
      <c r="M11" s="20"/>
      <c r="N11" s="20"/>
      <c r="O11" s="20"/>
      <c r="P11" s="20"/>
      <c r="Q11" s="20"/>
      <c r="R11" s="20"/>
      <c r="S11" s="20"/>
      <c r="T11" s="63"/>
      <c r="U11" s="99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76"/>
      <c r="AM11" s="76"/>
    </row>
    <row r="12" spans="1:39" ht="13.5" customHeight="1">
      <c r="A12" s="28" t="s">
        <v>7</v>
      </c>
      <c r="B12" s="86" t="s">
        <v>8</v>
      </c>
      <c r="C12" s="86" t="s">
        <v>131</v>
      </c>
      <c r="D12" s="86" t="s">
        <v>9</v>
      </c>
      <c r="E12" s="86" t="s">
        <v>10</v>
      </c>
      <c r="F12" s="86" t="s">
        <v>132</v>
      </c>
      <c r="G12" s="86" t="s">
        <v>11</v>
      </c>
      <c r="H12" s="86" t="s">
        <v>12</v>
      </c>
      <c r="I12" s="40" t="s">
        <v>13</v>
      </c>
      <c r="J12" s="28" t="s">
        <v>133</v>
      </c>
      <c r="K12" s="86" t="s">
        <v>134</v>
      </c>
      <c r="L12" s="86" t="s">
        <v>135</v>
      </c>
      <c r="M12" s="86" t="s">
        <v>226</v>
      </c>
      <c r="N12" s="86" t="s">
        <v>227</v>
      </c>
      <c r="O12" s="86" t="s">
        <v>228</v>
      </c>
      <c r="P12" s="86" t="s">
        <v>229</v>
      </c>
      <c r="Q12" s="86" t="s">
        <v>230</v>
      </c>
      <c r="R12" s="86" t="s">
        <v>231</v>
      </c>
      <c r="S12" s="86" t="s">
        <v>232</v>
      </c>
      <c r="T12" s="54" t="s">
        <v>137</v>
      </c>
      <c r="U12" s="68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6"/>
      <c r="AK12" s="48"/>
      <c r="AL12" s="76"/>
      <c r="AM12" s="76"/>
    </row>
    <row r="13" spans="1:39">
      <c r="A13" s="35">
        <f t="shared" ref="A13:A37" si="0">RANK(T13,$T$13:$T$37,0)</f>
        <v>1</v>
      </c>
      <c r="B13" s="60">
        <v>69</v>
      </c>
      <c r="C13" s="60"/>
      <c r="D13" s="60" t="s">
        <v>233</v>
      </c>
      <c r="E13" s="60" t="s">
        <v>234</v>
      </c>
      <c r="F13" s="60"/>
      <c r="G13" s="60"/>
      <c r="H13" s="60"/>
      <c r="I13" s="104" t="s">
        <v>79</v>
      </c>
      <c r="J13" s="103">
        <v>3.9</v>
      </c>
      <c r="K13" s="51">
        <v>3.9</v>
      </c>
      <c r="L13" s="51">
        <v>3.8</v>
      </c>
      <c r="M13" s="46">
        <v>2.1</v>
      </c>
      <c r="N13" s="46">
        <v>0.9</v>
      </c>
      <c r="O13" s="96">
        <v>2</v>
      </c>
      <c r="P13" s="96">
        <v>1.2</v>
      </c>
      <c r="Q13" s="96" t="s">
        <v>235</v>
      </c>
      <c r="R13" s="96" t="s">
        <v>236</v>
      </c>
      <c r="S13" s="51">
        <v>19.71</v>
      </c>
      <c r="T13" s="60">
        <f>((((J13+K13)+L13)+IF((((VLOOKUP(Q13,MogulsDD!$A$1:$C$1001,3,FALSE)*(M13+O13))/2)&gt;3.75),3.75,((VLOOKUP(Q13,MogulsDD!$A$1:$C$1001,3,FALSE)*(M13+O13))/2)))+IF((((VLOOKUP(R13,MogulsDD!$A$1:$C$1001,3,FALSE)*(N13+P13))/2)&gt;3.75),3.75,((VLOOKUP(R13,MogulsDD!$A$1:$C$1001,3,FALSE)*(N13+P13))/2)))+IF(((18-((12*S13)/$J$5))&gt;7.5),7.5,IF(((18-((12*S13)/$J$5))&lt;0),0,(18-((12*S13)/$J$5))))</f>
        <v>19.911439024390241</v>
      </c>
      <c r="U13" s="99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93"/>
      <c r="AK13" s="48"/>
      <c r="AL13" s="76"/>
      <c r="AM13" s="76"/>
    </row>
    <row r="14" spans="1:39">
      <c r="A14" s="12">
        <f t="shared" si="0"/>
        <v>2</v>
      </c>
      <c r="B14" s="100">
        <v>9</v>
      </c>
      <c r="C14" s="100"/>
      <c r="D14" s="100" t="s">
        <v>237</v>
      </c>
      <c r="E14" s="100" t="s">
        <v>238</v>
      </c>
      <c r="F14" s="100"/>
      <c r="G14" s="100"/>
      <c r="H14" s="100"/>
      <c r="I14" s="61" t="s">
        <v>79</v>
      </c>
      <c r="J14" s="91">
        <v>3.6</v>
      </c>
      <c r="K14" s="10">
        <v>3.8</v>
      </c>
      <c r="L14" s="10">
        <v>3.4</v>
      </c>
      <c r="M14" s="101">
        <v>1.6</v>
      </c>
      <c r="N14" s="101">
        <v>1.7</v>
      </c>
      <c r="O14" s="16">
        <v>1.4</v>
      </c>
      <c r="P14" s="16">
        <v>1.3</v>
      </c>
      <c r="Q14" s="16" t="s">
        <v>235</v>
      </c>
      <c r="R14" s="16" t="s">
        <v>239</v>
      </c>
      <c r="S14" s="10">
        <v>22.17</v>
      </c>
      <c r="T14" s="100">
        <f>((((J14+K14)+L14)+IF((((VLOOKUP(Q14,MogulsDD!$A$1:$C$1001,3,FALSE)*(M14+O14))/2)&gt;3.75),3.75,((VLOOKUP(Q14,MogulsDD!$A$1:$C$1001,3,FALSE)*(M14+O14))/2)))+IF((((VLOOKUP(R14,MogulsDD!$A$1:$C$1001,3,FALSE)*(N14+P14))/2)&gt;3.75),3.75,((VLOOKUP(R14,MogulsDD!$A$1:$C$1001,3,FALSE)*(N14+P14))/2)))+IF(((18-((12*S14)/$J$5))&gt;7.5),7.5,IF(((18-((12*S14)/$J$5))&lt;0),0,(18-((12*S14)/$J$5))))</f>
        <v>17.667439024390241</v>
      </c>
      <c r="U14" s="99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93"/>
      <c r="AK14" s="48"/>
      <c r="AL14" s="76"/>
      <c r="AM14" s="76"/>
    </row>
    <row r="15" spans="1:39">
      <c r="A15" s="12">
        <f t="shared" si="0"/>
        <v>3</v>
      </c>
      <c r="B15" s="100">
        <v>8</v>
      </c>
      <c r="C15" s="100"/>
      <c r="D15" s="100" t="s">
        <v>202</v>
      </c>
      <c r="E15" s="100" t="s">
        <v>240</v>
      </c>
      <c r="F15" s="100"/>
      <c r="G15" s="100"/>
      <c r="H15" s="100"/>
      <c r="I15" s="61" t="s">
        <v>70</v>
      </c>
      <c r="J15" s="91">
        <v>3.5</v>
      </c>
      <c r="K15" s="10">
        <v>3.5</v>
      </c>
      <c r="L15" s="10">
        <v>3.2</v>
      </c>
      <c r="M15" s="101">
        <v>1.2</v>
      </c>
      <c r="N15" s="101">
        <v>0.8</v>
      </c>
      <c r="O15" s="16">
        <v>1.1000000000000001</v>
      </c>
      <c r="P15" s="16">
        <v>0.7</v>
      </c>
      <c r="Q15" s="16" t="s">
        <v>235</v>
      </c>
      <c r="R15" s="16" t="s">
        <v>236</v>
      </c>
      <c r="S15" s="10">
        <v>21.31</v>
      </c>
      <c r="T15" s="100">
        <f>((((J15+K15)+L15)+IF((((VLOOKUP(Q15,MogulsDD!$A$1:$C$1001,3,FALSE)*(M15+O15))/2)&gt;3.75),3.75,((VLOOKUP(Q15,MogulsDD!$A$1:$C$1001,3,FALSE)*(M15+O15))/2)))+IF((((VLOOKUP(R15,MogulsDD!$A$1:$C$1001,3,FALSE)*(N15+P15))/2)&gt;3.75),3.75,((VLOOKUP(R15,MogulsDD!$A$1:$C$1001,3,FALSE)*(N15+P15))/2)))+IF(((18-((12*S15)/$J$5))&gt;7.5),7.5,IF(((18-((12*S15)/$J$5))&lt;0),0,(18-((12*S15)/$J$5))))</f>
        <v>16.854853658536584</v>
      </c>
      <c r="U15" s="99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93"/>
      <c r="AK15" s="48"/>
      <c r="AL15" s="76"/>
      <c r="AM15" s="76"/>
    </row>
    <row r="16" spans="1:39">
      <c r="A16" s="12">
        <f t="shared" si="0"/>
        <v>4</v>
      </c>
      <c r="B16" s="100">
        <v>5</v>
      </c>
      <c r="C16" s="100"/>
      <c r="D16" s="100" t="s">
        <v>19</v>
      </c>
      <c r="E16" s="100" t="s">
        <v>20</v>
      </c>
      <c r="F16" s="100"/>
      <c r="G16" s="100"/>
      <c r="H16" s="100"/>
      <c r="I16" s="61" t="s">
        <v>21</v>
      </c>
      <c r="J16" s="91">
        <v>3.1</v>
      </c>
      <c r="K16" s="10">
        <v>2.9</v>
      </c>
      <c r="L16" s="10">
        <v>3</v>
      </c>
      <c r="M16" s="101">
        <v>0.7</v>
      </c>
      <c r="N16" s="101">
        <v>1.8</v>
      </c>
      <c r="O16" s="16">
        <v>0.9</v>
      </c>
      <c r="P16" s="16">
        <v>1.7</v>
      </c>
      <c r="Q16" s="16" t="s">
        <v>236</v>
      </c>
      <c r="R16" s="16" t="s">
        <v>235</v>
      </c>
      <c r="S16" s="10">
        <v>22.1</v>
      </c>
      <c r="T16" s="100">
        <f>((((J16+K16)+L16)+IF((((VLOOKUP(Q16,MogulsDD!$A$1:$C$1001,3,FALSE)*(M16+O16))/2)&gt;3.75),3.75,((VLOOKUP(Q16,MogulsDD!$A$1:$C$1001,3,FALSE)*(M16+O16))/2)))+IF((((VLOOKUP(R16,MogulsDD!$A$1:$C$1001,3,FALSE)*(N16+P16))/2)&gt;3.75),3.75,((VLOOKUP(R16,MogulsDD!$A$1:$C$1001,3,FALSE)*(N16+P16))/2)))+IF(((18-((12*S16)/$J$5))&gt;7.5),7.5,IF(((18-((12*S16)/$J$5))&lt;0),0,(18-((12*S16)/$J$5))))</f>
        <v>15.586914634146337</v>
      </c>
      <c r="U16" s="99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93"/>
      <c r="AK16" s="48"/>
      <c r="AL16" s="76"/>
      <c r="AM16" s="76"/>
    </row>
    <row r="17" spans="1:39">
      <c r="A17" s="12">
        <f t="shared" si="0"/>
        <v>5</v>
      </c>
      <c r="B17" s="100">
        <v>7</v>
      </c>
      <c r="C17" s="100"/>
      <c r="D17" s="100" t="s">
        <v>241</v>
      </c>
      <c r="E17" s="100" t="s">
        <v>242</v>
      </c>
      <c r="F17" s="100"/>
      <c r="G17" s="100"/>
      <c r="H17" s="100"/>
      <c r="I17" s="61" t="s">
        <v>21</v>
      </c>
      <c r="J17" s="91">
        <v>3</v>
      </c>
      <c r="K17" s="10">
        <v>3.3</v>
      </c>
      <c r="L17" s="10">
        <v>2.6</v>
      </c>
      <c r="M17" s="101">
        <v>0.4</v>
      </c>
      <c r="N17" s="101">
        <v>0</v>
      </c>
      <c r="O17" s="16">
        <v>0.4</v>
      </c>
      <c r="P17" s="16">
        <v>0</v>
      </c>
      <c r="Q17" s="16" t="s">
        <v>243</v>
      </c>
      <c r="R17" s="16" t="s">
        <v>243</v>
      </c>
      <c r="S17" s="10">
        <v>20.52</v>
      </c>
      <c r="T17" s="100">
        <f>((((J17+K17)+L17)+IF((((VLOOKUP(Q17,MogulsDD!$A$1:$C$1001,3,FALSE)*(M17+O17))/2)&gt;3.75),3.75,((VLOOKUP(Q17,MogulsDD!$A$1:$C$1001,3,FALSE)*(M17+O17))/2)))+IF((((VLOOKUP(R17,MogulsDD!$A$1:$C$1001,3,FALSE)*(N17+P17))/2)&gt;3.75),3.75,((VLOOKUP(R17,MogulsDD!$A$1:$C$1001,3,FALSE)*(N17+P17))/2)))+IF(((18-((12*S17)/$J$5))&gt;7.5),7.5,IF(((18-((12*S17)/$J$5))&lt;0),0,(18-((12*S17)/$J$5))))</f>
        <v>14.88829268292683</v>
      </c>
      <c r="U17" s="99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93"/>
      <c r="AK17" s="48"/>
      <c r="AL17" s="76"/>
      <c r="AM17" s="76"/>
    </row>
    <row r="18" spans="1:39" ht="13.5" customHeight="1">
      <c r="A18" s="12">
        <f t="shared" si="0"/>
        <v>6</v>
      </c>
      <c r="B18" s="17">
        <v>6</v>
      </c>
      <c r="C18" s="17"/>
      <c r="D18" s="17" t="s">
        <v>24</v>
      </c>
      <c r="E18" s="17" t="s">
        <v>25</v>
      </c>
      <c r="F18" s="17"/>
      <c r="G18" s="17"/>
      <c r="H18" s="17"/>
      <c r="I18" s="56" t="s">
        <v>21</v>
      </c>
      <c r="J18" s="85">
        <v>2.9</v>
      </c>
      <c r="K18" s="26">
        <v>3.2</v>
      </c>
      <c r="L18" s="26">
        <v>2.9</v>
      </c>
      <c r="M18" s="38">
        <v>1.2</v>
      </c>
      <c r="N18" s="38">
        <v>0.9</v>
      </c>
      <c r="O18" s="82">
        <v>1.1000000000000001</v>
      </c>
      <c r="P18" s="82">
        <v>0.8</v>
      </c>
      <c r="Q18" s="16" t="s">
        <v>235</v>
      </c>
      <c r="R18" s="16" t="s">
        <v>236</v>
      </c>
      <c r="S18" s="10">
        <v>23.8</v>
      </c>
      <c r="T18" s="100">
        <f>(((J18+K18)+L18)+(IF((((VLOOKUP(Q18,MogulsDD!$A$1:$C$1001,3,FALSE)*(M18+O18))/2)&gt;3.75),3.75,((VLOOKUP(Q18,MogulsDD!$A$1:$C$1001,3,FALSE)*(M18+O18))/2))*+IF((((VLOOKUP(R18,MogulsDD!$A$1:$C$1001,3,FALSE)*(N18+P18))/2)&gt;3.75),3.75,((VLOOKUP(R18,MogulsDD!$A$1:$C$1001,3,FALSE)*(N18+P18))/2))))+IF(((18-((12*S18)/$J$5))&gt;7.5),7.5,IF(((18-((12*S18)/$J$5))&lt;0),0,(18-((12*S18)/$J$5))))</f>
        <v>13.408169432926828</v>
      </c>
      <c r="U18" s="99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93"/>
      <c r="AK18" s="48"/>
      <c r="AL18" s="76"/>
      <c r="AM18" s="76"/>
    </row>
    <row r="19" spans="1:39">
      <c r="A19" s="12">
        <f t="shared" si="0"/>
        <v>7</v>
      </c>
      <c r="B19" s="60">
        <v>1</v>
      </c>
      <c r="C19" s="60"/>
      <c r="D19" s="60" t="s">
        <v>244</v>
      </c>
      <c r="E19" s="60" t="s">
        <v>245</v>
      </c>
      <c r="F19" s="60"/>
      <c r="G19" s="60"/>
      <c r="H19" s="60"/>
      <c r="I19" s="104" t="s">
        <v>192</v>
      </c>
      <c r="J19" s="103">
        <v>2.7</v>
      </c>
      <c r="K19" s="51">
        <v>2.5</v>
      </c>
      <c r="L19" s="51">
        <v>2.2999999999999998</v>
      </c>
      <c r="M19" s="46">
        <v>0.2</v>
      </c>
      <c r="N19" s="46">
        <v>0.2</v>
      </c>
      <c r="O19" s="96">
        <v>0.4</v>
      </c>
      <c r="P19" s="96">
        <v>0.4</v>
      </c>
      <c r="Q19" s="16" t="s">
        <v>235</v>
      </c>
      <c r="R19" s="16" t="s">
        <v>243</v>
      </c>
      <c r="S19" s="10">
        <v>25.04</v>
      </c>
      <c r="T19" s="100">
        <f>((((J19+K19)+L19)+IF((((VLOOKUP(Q19,MogulsDD!$A$1:$C$1001,3,FALSE)*(M19+O19))/2)&gt;3.75),3.75,((VLOOKUP(Q19,MogulsDD!$A$1:$C$1001,3,FALSE)*(M19+O19))/2)))+IF((((VLOOKUP(R19,MogulsDD!$A$1:$C$1001,3,FALSE)*(N19+P19))/2)&gt;3.75),3.75,((VLOOKUP(R19,MogulsDD!$A$1:$C$1001,3,FALSE)*(N19+P19))/2)))+IF(((18-((12*S19)/$J$5))&gt;7.5),7.5,IF(((18-((12*S19)/$J$5))&lt;0),0,(18-((12*S19)/$J$5))))</f>
        <v>11.025439024390243</v>
      </c>
      <c r="U19" s="99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93"/>
      <c r="AK19" s="48"/>
      <c r="AL19" s="76"/>
      <c r="AM19" s="76"/>
    </row>
    <row r="20" spans="1:39">
      <c r="A20" s="12">
        <f t="shared" si="0"/>
        <v>8</v>
      </c>
      <c r="B20" s="100">
        <v>4</v>
      </c>
      <c r="C20" s="100"/>
      <c r="D20" s="100" t="s">
        <v>202</v>
      </c>
      <c r="E20" s="100" t="s">
        <v>246</v>
      </c>
      <c r="F20" s="100"/>
      <c r="G20" s="100"/>
      <c r="H20" s="100"/>
      <c r="I20" s="61" t="s">
        <v>192</v>
      </c>
      <c r="J20" s="91">
        <v>2.2999999999999998</v>
      </c>
      <c r="K20" s="10">
        <v>2.5</v>
      </c>
      <c r="L20" s="10">
        <v>2.2000000000000002</v>
      </c>
      <c r="M20" s="101">
        <v>0.4</v>
      </c>
      <c r="N20" s="101">
        <v>0.3</v>
      </c>
      <c r="O20" s="16">
        <v>0.5</v>
      </c>
      <c r="P20" s="16">
        <v>0.5</v>
      </c>
      <c r="Q20" s="16" t="s">
        <v>235</v>
      </c>
      <c r="R20" s="16" t="s">
        <v>243</v>
      </c>
      <c r="S20" s="10">
        <v>24.89</v>
      </c>
      <c r="T20" s="100">
        <f>((((J20+K20)+L20)+IF((((VLOOKUP(Q20,MogulsDD!$A$1:$C$1001,3,FALSE)*(M20+O20))/2)&gt;3.75),3.75,((VLOOKUP(Q20,MogulsDD!$A$1:$C$1001,3,FALSE)*(M20+O20))/2)))+IF((((VLOOKUP(R20,MogulsDD!$A$1:$C$1001,3,FALSE)*(N20+P20))/2)&gt;3.75),3.75,((VLOOKUP(R20,MogulsDD!$A$1:$C$1001,3,FALSE)*(N20+P20))/2)))+IF(((18-((12*S20)/$J$5))&gt;7.5),7.5,IF(((18-((12*S20)/$J$5))&lt;0),0,(18-((12*S20)/$J$5))))</f>
        <v>10.704743902439024</v>
      </c>
      <c r="U20" s="99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93"/>
      <c r="AK20" s="48"/>
      <c r="AL20" s="76"/>
      <c r="AM20" s="76"/>
    </row>
    <row r="21" spans="1:39">
      <c r="A21" s="12">
        <f t="shared" si="0"/>
        <v>9</v>
      </c>
      <c r="B21" s="100"/>
      <c r="C21" s="100"/>
      <c r="D21" s="100"/>
      <c r="E21" s="100"/>
      <c r="F21" s="100"/>
      <c r="G21" s="100"/>
      <c r="H21" s="100"/>
      <c r="I21" s="61"/>
      <c r="J21" s="91"/>
      <c r="K21" s="10"/>
      <c r="L21" s="10"/>
      <c r="M21" s="101"/>
      <c r="N21" s="101"/>
      <c r="O21" s="16"/>
      <c r="P21" s="16"/>
      <c r="Q21" s="16" t="s">
        <v>243</v>
      </c>
      <c r="R21" s="16" t="s">
        <v>243</v>
      </c>
      <c r="S21" s="10">
        <v>9999</v>
      </c>
      <c r="T21" s="100">
        <f>((((J21+K21)+L21)+IF((((VLOOKUP(Q21,MogulsDD!$A$1:$C$1001,3,FALSE)*(M21+O21))/2)&gt;3.75),3.75,((VLOOKUP(Q21,MogulsDD!$A$1:$C$1001,3,FALSE)*(M21+O21))/2)))+IF((((VLOOKUP(R21,MogulsDD!$A$1:$C$1001,3,FALSE)*(N21+P21))/2)&gt;3.75),3.75,((VLOOKUP(R21,MogulsDD!$A$1:$C$1001,3,FALSE)*(N21+P21))/2)))+IF(((18-((12*S21)/$J$5))&gt;7.5),7.5,IF(((18-((12*S21)/$J$5))&lt;0),0,(18-((12*S21)/$J$5))))</f>
        <v>0</v>
      </c>
      <c r="U21" s="99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93"/>
      <c r="AK21" s="48"/>
      <c r="AL21" s="76"/>
      <c r="AM21" s="76"/>
    </row>
    <row r="22" spans="1:39">
      <c r="A22" s="12">
        <f t="shared" si="0"/>
        <v>9</v>
      </c>
      <c r="B22" s="100"/>
      <c r="C22" s="100"/>
      <c r="D22" s="100"/>
      <c r="E22" s="100"/>
      <c r="F22" s="100"/>
      <c r="G22" s="100"/>
      <c r="H22" s="100"/>
      <c r="I22" s="61"/>
      <c r="J22" s="91"/>
      <c r="K22" s="10"/>
      <c r="L22" s="10"/>
      <c r="M22" s="101"/>
      <c r="N22" s="101"/>
      <c r="O22" s="16"/>
      <c r="P22" s="16"/>
      <c r="Q22" s="16" t="s">
        <v>243</v>
      </c>
      <c r="R22" s="16" t="s">
        <v>243</v>
      </c>
      <c r="S22" s="10">
        <v>9999</v>
      </c>
      <c r="T22" s="100">
        <f>((((J22+K22)+L22)+IF((((VLOOKUP(Q22,MogulsDD!$A$1:$C$1001,3,FALSE)*(M22+O22))/2)&gt;3.75),3.75,((VLOOKUP(Q22,MogulsDD!$A$1:$C$1001,3,FALSE)*(M22+O22))/2)))+IF((((VLOOKUP(R22,MogulsDD!$A$1:$C$1001,3,FALSE)*(N22+P22))/2)&gt;3.75),3.75,((VLOOKUP(R22,MogulsDD!$A$1:$C$1001,3,FALSE)*(N22+P22))/2)))+IF(((18-((12*S22)/$J$5))&gt;7.5),7.5,IF(((18-((12*S22)/$J$5))&lt;0),0,(18-((12*S22)/$J$5))))</f>
        <v>0</v>
      </c>
      <c r="U22" s="99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93"/>
      <c r="AK22" s="48"/>
      <c r="AL22" s="76"/>
      <c r="AM22" s="76"/>
    </row>
    <row r="23" spans="1:39">
      <c r="A23" s="12">
        <f t="shared" si="0"/>
        <v>9</v>
      </c>
      <c r="B23" s="100"/>
      <c r="C23" s="100"/>
      <c r="D23" s="100"/>
      <c r="E23" s="100"/>
      <c r="F23" s="100"/>
      <c r="G23" s="100"/>
      <c r="H23" s="100"/>
      <c r="I23" s="61"/>
      <c r="J23" s="91"/>
      <c r="K23" s="10"/>
      <c r="L23" s="10"/>
      <c r="M23" s="101"/>
      <c r="N23" s="101"/>
      <c r="O23" s="16"/>
      <c r="P23" s="16"/>
      <c r="Q23" s="16" t="s">
        <v>243</v>
      </c>
      <c r="R23" s="16" t="s">
        <v>243</v>
      </c>
      <c r="S23" s="10">
        <v>9999</v>
      </c>
      <c r="T23" s="100">
        <f>((((J23+K23)+L23)+IF((((VLOOKUP(Q23,MogulsDD!$A$1:$C$1001,3,FALSE)*(M23+O23))/2)&gt;3.75),3.75,((VLOOKUP(Q23,MogulsDD!$A$1:$C$1001,3,FALSE)*(M23+O23))/2)))+IF((((VLOOKUP(R23,MogulsDD!$A$1:$C$1001,3,FALSE)*(N23+P23))/2)&gt;3.75),3.75,((VLOOKUP(R23,MogulsDD!$A$1:$C$1001,3,FALSE)*(N23+P23))/2)))+IF(((18-((12*S23)/$J$5))&gt;7.5),7.5,IF(((18-((12*S23)/$J$5))&lt;0),0,(18-((12*S23)/$J$5))))</f>
        <v>0</v>
      </c>
      <c r="U23" s="99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93"/>
      <c r="AK23" s="48"/>
      <c r="AL23" s="76"/>
      <c r="AM23" s="76"/>
    </row>
    <row r="24" spans="1:39">
      <c r="A24" s="12">
        <f t="shared" si="0"/>
        <v>9</v>
      </c>
      <c r="B24" s="100"/>
      <c r="C24" s="100"/>
      <c r="D24" s="100"/>
      <c r="E24" s="100"/>
      <c r="F24" s="100"/>
      <c r="G24" s="100"/>
      <c r="H24" s="100"/>
      <c r="I24" s="61"/>
      <c r="J24" s="91"/>
      <c r="K24" s="10"/>
      <c r="L24" s="10"/>
      <c r="M24" s="101"/>
      <c r="N24" s="101"/>
      <c r="O24" s="16"/>
      <c r="P24" s="16"/>
      <c r="Q24" s="16" t="s">
        <v>243</v>
      </c>
      <c r="R24" s="16" t="s">
        <v>243</v>
      </c>
      <c r="S24" s="10">
        <v>9999</v>
      </c>
      <c r="T24" s="100">
        <f>((((J24+K24)+L24)+IF((((VLOOKUP(Q24,MogulsDD!$A$1:$C$1001,3,FALSE)*(M24+O24))/2)&gt;3.75),3.75,((VLOOKUP(Q24,MogulsDD!$A$1:$C$1001,3,FALSE)*(M24+O24))/2)))+IF((((VLOOKUP(R24,MogulsDD!$A$1:$C$1001,3,FALSE)*(N24+P24))/2)&gt;3.75),3.75,((VLOOKUP(R24,MogulsDD!$A$1:$C$1001,3,FALSE)*(N24+P24))/2)))+IF(((18-((12*S24)/$J$5))&gt;7.5),7.5,IF(((18-((12*S24)/$J$5))&lt;0),0,(18-((12*S24)/$J$5))))</f>
        <v>0</v>
      </c>
      <c r="U24" s="99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93"/>
      <c r="AK24" s="48"/>
      <c r="AL24" s="76"/>
      <c r="AM24" s="76"/>
    </row>
    <row r="25" spans="1:39">
      <c r="A25" s="12">
        <f t="shared" si="0"/>
        <v>9</v>
      </c>
      <c r="B25" s="100"/>
      <c r="C25" s="100"/>
      <c r="D25" s="100"/>
      <c r="E25" s="100"/>
      <c r="F25" s="100"/>
      <c r="G25" s="100"/>
      <c r="H25" s="100"/>
      <c r="I25" s="61"/>
      <c r="J25" s="91"/>
      <c r="K25" s="10"/>
      <c r="L25" s="10"/>
      <c r="M25" s="101"/>
      <c r="N25" s="101"/>
      <c r="O25" s="16"/>
      <c r="P25" s="16"/>
      <c r="Q25" s="16" t="s">
        <v>243</v>
      </c>
      <c r="R25" s="16" t="s">
        <v>243</v>
      </c>
      <c r="S25" s="10">
        <v>9999</v>
      </c>
      <c r="T25" s="100">
        <f>((((J25+K25)+L25)+IF((((VLOOKUP(Q25,MogulsDD!$A$1:$C$1001,3,FALSE)*(M25+O25))/2)&gt;3.75),3.75,((VLOOKUP(Q25,MogulsDD!$A$1:$C$1001,3,FALSE)*(M25+O25))/2)))+IF((((VLOOKUP(R25,MogulsDD!$A$1:$C$1001,3,FALSE)*(N25+P25))/2)&gt;3.75),3.75,((VLOOKUP(R25,MogulsDD!$A$1:$C$1001,3,FALSE)*(N25+P25))/2)))+IF(((18-((12*S25)/$J$5))&gt;7.5),7.5,IF(((18-((12*S25)/$J$5))&lt;0),0,(18-((12*S25)/$J$5))))</f>
        <v>0</v>
      </c>
      <c r="U25" s="99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93"/>
      <c r="AK25" s="48"/>
      <c r="AL25" s="76"/>
      <c r="AM25" s="76"/>
    </row>
    <row r="26" spans="1:39">
      <c r="A26" s="12">
        <f t="shared" si="0"/>
        <v>9</v>
      </c>
      <c r="B26" s="100"/>
      <c r="C26" s="100"/>
      <c r="D26" s="100"/>
      <c r="E26" s="100"/>
      <c r="F26" s="100"/>
      <c r="G26" s="100"/>
      <c r="H26" s="100"/>
      <c r="I26" s="61"/>
      <c r="J26" s="91"/>
      <c r="K26" s="10"/>
      <c r="L26" s="10"/>
      <c r="M26" s="101"/>
      <c r="N26" s="101"/>
      <c r="O26" s="16"/>
      <c r="P26" s="16"/>
      <c r="Q26" s="16" t="s">
        <v>243</v>
      </c>
      <c r="R26" s="16" t="s">
        <v>243</v>
      </c>
      <c r="S26" s="10">
        <v>9999</v>
      </c>
      <c r="T26" s="100">
        <f>((((J26+K26)+L26)+IF((((VLOOKUP(Q26,MogulsDD!$A$1:$C$1001,3,FALSE)*(M26+O26))/2)&gt;3.75),3.75,((VLOOKUP(Q26,MogulsDD!$A$1:$C$1001,3,FALSE)*(M26+O26))/2)))+IF((((VLOOKUP(R26,MogulsDD!$A$1:$C$1001,3,FALSE)*(N26+P26))/2)&gt;3.75),3.75,((VLOOKUP(R26,MogulsDD!$A$1:$C$1001,3,FALSE)*(N26+P26))/2)))+IF(((18-((12*S26)/$J$5))&gt;7.5),7.5,IF(((18-((12*S26)/$J$5))&lt;0),0,(18-((12*S26)/$J$5))))</f>
        <v>0</v>
      </c>
      <c r="U26" s="99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93"/>
      <c r="AK26" s="48"/>
      <c r="AL26" s="76"/>
      <c r="AM26" s="76"/>
    </row>
    <row r="27" spans="1:39">
      <c r="A27" s="12">
        <f t="shared" si="0"/>
        <v>9</v>
      </c>
      <c r="B27" s="100"/>
      <c r="C27" s="100"/>
      <c r="D27" s="100"/>
      <c r="E27" s="100"/>
      <c r="F27" s="100"/>
      <c r="G27" s="100"/>
      <c r="H27" s="100"/>
      <c r="I27" s="61"/>
      <c r="J27" s="91"/>
      <c r="K27" s="10"/>
      <c r="L27" s="10"/>
      <c r="M27" s="101"/>
      <c r="N27" s="101"/>
      <c r="O27" s="16"/>
      <c r="P27" s="16"/>
      <c r="Q27" s="16" t="s">
        <v>243</v>
      </c>
      <c r="R27" s="16" t="s">
        <v>243</v>
      </c>
      <c r="S27" s="10">
        <v>9999</v>
      </c>
      <c r="T27" s="100">
        <f>((((J27+K27)+L27)+IF((((VLOOKUP(Q27,MogulsDD!$A$1:$C$1001,3,FALSE)*(M27+O27))/2)&gt;3.75),3.75,((VLOOKUP(Q27,MogulsDD!$A$1:$C$1001,3,FALSE)*(M27+O27))/2)))+IF((((VLOOKUP(R27,MogulsDD!$A$1:$C$1001,3,FALSE)*(N27+P27))/2)&gt;3.75),3.75,((VLOOKUP(R27,MogulsDD!$A$1:$C$1001,3,FALSE)*(N27+P27))/2)))+IF(((18-((12*S27)/$J$5))&gt;7.5),7.5,IF(((18-((12*S27)/$J$5))&lt;0),0,(18-((12*S27)/$J$5))))</f>
        <v>0</v>
      </c>
      <c r="U27" s="99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93"/>
      <c r="AK27" s="48"/>
      <c r="AL27" s="76"/>
      <c r="AM27" s="76"/>
    </row>
    <row r="28" spans="1:39">
      <c r="A28" s="12">
        <f t="shared" si="0"/>
        <v>9</v>
      </c>
      <c r="B28" s="100"/>
      <c r="C28" s="100"/>
      <c r="D28" s="100"/>
      <c r="E28" s="100"/>
      <c r="F28" s="100"/>
      <c r="G28" s="100"/>
      <c r="H28" s="100"/>
      <c r="I28" s="61"/>
      <c r="J28" s="91"/>
      <c r="K28" s="10"/>
      <c r="L28" s="10"/>
      <c r="M28" s="101"/>
      <c r="N28" s="101"/>
      <c r="O28" s="16"/>
      <c r="P28" s="16"/>
      <c r="Q28" s="16" t="s">
        <v>243</v>
      </c>
      <c r="R28" s="16" t="s">
        <v>243</v>
      </c>
      <c r="S28" s="10">
        <v>9999</v>
      </c>
      <c r="T28" s="100">
        <f>((((J28+K28)+L28)+IF((((VLOOKUP(Q28,MogulsDD!$A$1:$C$1001,3,FALSE)*(M28+O28))/2)&gt;3.75),3.75,((VLOOKUP(Q28,MogulsDD!$A$1:$C$1001,3,FALSE)*(M28+O28))/2)))+IF((((VLOOKUP(R28,MogulsDD!$A$1:$C$1001,3,FALSE)*(N28+P28))/2)&gt;3.75),3.75,((VLOOKUP(R28,MogulsDD!$A$1:$C$1001,3,FALSE)*(N28+P28))/2)))+IF(((18-((12*S28)/$J$5))&gt;7.5),7.5,IF(((18-((12*S28)/$J$5))&lt;0),0,(18-((12*S28)/$J$5))))</f>
        <v>0</v>
      </c>
      <c r="U28" s="99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93"/>
      <c r="AK28" s="48"/>
      <c r="AL28" s="76"/>
      <c r="AM28" s="76"/>
    </row>
    <row r="29" spans="1:39">
      <c r="A29" s="12">
        <f t="shared" si="0"/>
        <v>9</v>
      </c>
      <c r="B29" s="100"/>
      <c r="C29" s="100"/>
      <c r="D29" s="100"/>
      <c r="E29" s="100"/>
      <c r="F29" s="100"/>
      <c r="G29" s="100"/>
      <c r="H29" s="100"/>
      <c r="I29" s="61"/>
      <c r="J29" s="91"/>
      <c r="K29" s="10"/>
      <c r="L29" s="10"/>
      <c r="M29" s="101"/>
      <c r="N29" s="101"/>
      <c r="O29" s="16"/>
      <c r="P29" s="16"/>
      <c r="Q29" s="16" t="s">
        <v>243</v>
      </c>
      <c r="R29" s="16" t="s">
        <v>243</v>
      </c>
      <c r="S29" s="10">
        <v>9999</v>
      </c>
      <c r="T29" s="100">
        <f>((((J29+K29)+L29)+IF((((VLOOKUP(Q29,MogulsDD!$A$1:$C$1001,3,FALSE)*(M29+O29))/2)&gt;3.75),3.75,((VLOOKUP(Q29,MogulsDD!$A$1:$C$1001,3,FALSE)*(M29+O29))/2)))+IF((((VLOOKUP(R29,MogulsDD!$A$1:$C$1001,3,FALSE)*(N29+P29))/2)&gt;3.75),3.75,((VLOOKUP(R29,MogulsDD!$A$1:$C$1001,3,FALSE)*(N29+P29))/2)))+IF(((18-((12*S29)/$J$5))&gt;7.5),7.5,IF(((18-((12*S29)/$J$5))&lt;0),0,(18-((12*S29)/$J$5))))</f>
        <v>0</v>
      </c>
      <c r="U29" s="99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93"/>
      <c r="AK29" s="48"/>
      <c r="AL29" s="76"/>
      <c r="AM29" s="76"/>
    </row>
    <row r="30" spans="1:39">
      <c r="A30" s="12">
        <f t="shared" si="0"/>
        <v>9</v>
      </c>
      <c r="B30" s="100"/>
      <c r="C30" s="100"/>
      <c r="D30" s="100"/>
      <c r="E30" s="100"/>
      <c r="F30" s="100"/>
      <c r="G30" s="100"/>
      <c r="H30" s="100"/>
      <c r="I30" s="61"/>
      <c r="J30" s="91"/>
      <c r="K30" s="10"/>
      <c r="L30" s="10"/>
      <c r="M30" s="101"/>
      <c r="N30" s="101"/>
      <c r="O30" s="16"/>
      <c r="P30" s="16"/>
      <c r="Q30" s="16" t="s">
        <v>243</v>
      </c>
      <c r="R30" s="16" t="s">
        <v>243</v>
      </c>
      <c r="S30" s="10">
        <v>9999</v>
      </c>
      <c r="T30" s="100">
        <f>((((J30+K30)+L30)+IF((((VLOOKUP(Q30,MogulsDD!$A$1:$C$1001,3,FALSE)*(M30+O30))/2)&gt;3.75),3.75,((VLOOKUP(Q30,MogulsDD!$A$1:$C$1001,3,FALSE)*(M30+O30))/2)))+IF((((VLOOKUP(R30,MogulsDD!$A$1:$C$1001,3,FALSE)*(N30+P30))/2)&gt;3.75),3.75,((VLOOKUP(R30,MogulsDD!$A$1:$C$1001,3,FALSE)*(N30+P30))/2)))+IF(((18-((12*S30)/$J$5))&gt;7.5),7.5,IF(((18-((12*S30)/$J$5))&lt;0),0,(18-((12*S30)/$J$5))))</f>
        <v>0</v>
      </c>
      <c r="U30" s="99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93"/>
      <c r="AK30" s="48"/>
      <c r="AL30" s="76"/>
      <c r="AM30" s="76"/>
    </row>
    <row r="31" spans="1:39">
      <c r="A31" s="12">
        <f t="shared" si="0"/>
        <v>9</v>
      </c>
      <c r="B31" s="100"/>
      <c r="C31" s="100"/>
      <c r="D31" s="100"/>
      <c r="E31" s="100"/>
      <c r="F31" s="100"/>
      <c r="G31" s="100"/>
      <c r="H31" s="100"/>
      <c r="I31" s="61"/>
      <c r="J31" s="91"/>
      <c r="K31" s="10"/>
      <c r="L31" s="10"/>
      <c r="M31" s="101"/>
      <c r="N31" s="101"/>
      <c r="O31" s="16"/>
      <c r="P31" s="16"/>
      <c r="Q31" s="16" t="s">
        <v>243</v>
      </c>
      <c r="R31" s="16" t="s">
        <v>243</v>
      </c>
      <c r="S31" s="10">
        <v>9999</v>
      </c>
      <c r="T31" s="100">
        <f>((((J31+K31)+L31)+IF((((VLOOKUP(Q31,MogulsDD!$A$1:$C$1001,3,FALSE)*(M31+O31))/2)&gt;3.75),3.75,((VLOOKUP(Q31,MogulsDD!$A$1:$C$1001,3,FALSE)*(M31+O31))/2)))+IF((((VLOOKUP(R31,MogulsDD!$A$1:$C$1001,3,FALSE)*(N31+P31))/2)&gt;3.75),3.75,((VLOOKUP(R31,MogulsDD!$A$1:$C$1001,3,FALSE)*(N31+P31))/2)))+IF(((18-((12*S31)/$J$5))&gt;7.5),7.5,IF(((18-((12*S31)/$J$5))&lt;0),0,(18-((12*S31)/$J$5))))</f>
        <v>0</v>
      </c>
      <c r="U31" s="99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93"/>
      <c r="AK31" s="48"/>
      <c r="AL31" s="76"/>
      <c r="AM31" s="76"/>
    </row>
    <row r="32" spans="1:39">
      <c r="A32" s="12">
        <f t="shared" si="0"/>
        <v>9</v>
      </c>
      <c r="B32" s="100"/>
      <c r="C32" s="100"/>
      <c r="D32" s="100"/>
      <c r="E32" s="100"/>
      <c r="F32" s="100"/>
      <c r="G32" s="100"/>
      <c r="H32" s="100"/>
      <c r="I32" s="61"/>
      <c r="J32" s="91"/>
      <c r="K32" s="10"/>
      <c r="L32" s="10"/>
      <c r="M32" s="101"/>
      <c r="N32" s="101"/>
      <c r="O32" s="16"/>
      <c r="P32" s="16"/>
      <c r="Q32" s="16" t="s">
        <v>243</v>
      </c>
      <c r="R32" s="16" t="s">
        <v>243</v>
      </c>
      <c r="S32" s="10">
        <v>9999</v>
      </c>
      <c r="T32" s="100">
        <f>((((J32+K32)+L32)+IF((((VLOOKUP(Q32,MogulsDD!$A$1:$C$1001,3,FALSE)*(M32+O32))/2)&gt;3.75),3.75,((VLOOKUP(Q32,MogulsDD!$A$1:$C$1001,3,FALSE)*(M32+O32))/2)))+IF((((VLOOKUP(R32,MogulsDD!$A$1:$C$1001,3,FALSE)*(N32+P32))/2)&gt;3.75),3.75,((VLOOKUP(R32,MogulsDD!$A$1:$C$1001,3,FALSE)*(N32+P32))/2)))+IF(((18-((12*S32)/$J$5))&gt;7.5),7.5,IF(((18-((12*S32)/$J$5))&lt;0),0,(18-((12*S32)/$J$5))))</f>
        <v>0</v>
      </c>
      <c r="U32" s="99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93"/>
      <c r="AK32" s="48"/>
      <c r="AL32" s="76"/>
      <c r="AM32" s="76"/>
    </row>
    <row r="33" spans="1:39">
      <c r="A33" s="12">
        <f t="shared" si="0"/>
        <v>9</v>
      </c>
      <c r="B33" s="100"/>
      <c r="C33" s="100"/>
      <c r="D33" s="100"/>
      <c r="E33" s="100"/>
      <c r="F33" s="100"/>
      <c r="G33" s="100"/>
      <c r="H33" s="100"/>
      <c r="I33" s="61"/>
      <c r="J33" s="91"/>
      <c r="K33" s="10"/>
      <c r="L33" s="10"/>
      <c r="M33" s="101"/>
      <c r="N33" s="101"/>
      <c r="O33" s="16"/>
      <c r="P33" s="16"/>
      <c r="Q33" s="16" t="s">
        <v>243</v>
      </c>
      <c r="R33" s="16" t="s">
        <v>243</v>
      </c>
      <c r="S33" s="10">
        <v>9999</v>
      </c>
      <c r="T33" s="100">
        <f>((((J33+K33)+L33)+IF((((VLOOKUP(Q33,MogulsDD!$A$1:$C$1001,3,FALSE)*(M33+O33))/2)&gt;3.75),3.75,((VLOOKUP(Q33,MogulsDD!$A$1:$C$1001,3,FALSE)*(M33+O33))/2)))+IF((((VLOOKUP(R33,MogulsDD!$A$1:$C$1001,3,FALSE)*(N33+P33))/2)&gt;3.75),3.75,((VLOOKUP(R33,MogulsDD!$A$1:$C$1001,3,FALSE)*(N33+P33))/2)))+IF(((18-((12*S33)/$J$5))&gt;7.5),7.5,IF(((18-((12*S33)/$J$5))&lt;0),0,(18-((12*S33)/$J$5))))</f>
        <v>0</v>
      </c>
      <c r="U33" s="99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93"/>
      <c r="AK33" s="48"/>
      <c r="AL33" s="76"/>
      <c r="AM33" s="76"/>
    </row>
    <row r="34" spans="1:39">
      <c r="A34" s="12">
        <f t="shared" si="0"/>
        <v>9</v>
      </c>
      <c r="B34" s="100"/>
      <c r="C34" s="100"/>
      <c r="D34" s="100"/>
      <c r="E34" s="100"/>
      <c r="F34" s="100"/>
      <c r="G34" s="100"/>
      <c r="H34" s="100"/>
      <c r="I34" s="61"/>
      <c r="J34" s="91"/>
      <c r="K34" s="10"/>
      <c r="L34" s="10"/>
      <c r="M34" s="101"/>
      <c r="N34" s="101"/>
      <c r="O34" s="16"/>
      <c r="P34" s="16"/>
      <c r="Q34" s="16" t="s">
        <v>243</v>
      </c>
      <c r="R34" s="16" t="s">
        <v>243</v>
      </c>
      <c r="S34" s="10">
        <v>9999</v>
      </c>
      <c r="T34" s="100">
        <f>((((J34+K34)+L34)+IF((((VLOOKUP(Q34,MogulsDD!$A$1:$C$1001,3,FALSE)*(M34+O34))/2)&gt;3.75),3.75,((VLOOKUP(Q34,MogulsDD!$A$1:$C$1001,3,FALSE)*(M34+O34))/2)))+IF((((VLOOKUP(R34,MogulsDD!$A$1:$C$1001,3,FALSE)*(N34+P34))/2)&gt;3.75),3.75,((VLOOKUP(R34,MogulsDD!$A$1:$C$1001,3,FALSE)*(N34+P34))/2)))+IF(((18-((12*S34)/$J$5))&gt;7.5),7.5,IF(((18-((12*S34)/$J$5))&lt;0),0,(18-((12*S34)/$J$5))))</f>
        <v>0</v>
      </c>
      <c r="U34" s="99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93"/>
      <c r="AK34" s="48"/>
      <c r="AL34" s="76"/>
      <c r="AM34" s="76"/>
    </row>
    <row r="35" spans="1:39">
      <c r="A35" s="12">
        <f t="shared" si="0"/>
        <v>9</v>
      </c>
      <c r="B35" s="100"/>
      <c r="C35" s="100"/>
      <c r="D35" s="100"/>
      <c r="E35" s="100"/>
      <c r="F35" s="100"/>
      <c r="G35" s="100"/>
      <c r="H35" s="100"/>
      <c r="I35" s="61"/>
      <c r="J35" s="91"/>
      <c r="K35" s="10"/>
      <c r="L35" s="10"/>
      <c r="M35" s="101"/>
      <c r="N35" s="101"/>
      <c r="O35" s="16"/>
      <c r="P35" s="16"/>
      <c r="Q35" s="16" t="s">
        <v>243</v>
      </c>
      <c r="R35" s="16" t="s">
        <v>243</v>
      </c>
      <c r="S35" s="10">
        <v>9999</v>
      </c>
      <c r="T35" s="100">
        <f>((((J35+K35)+L35)+IF((((VLOOKUP(Q35,MogulsDD!$A$1:$C$1001,3,FALSE)*(M35+O35))/2)&gt;3.75),3.75,((VLOOKUP(Q35,MogulsDD!$A$1:$C$1001,3,FALSE)*(M35+O35))/2)))+IF((((VLOOKUP(R35,MogulsDD!$A$1:$C$1001,3,FALSE)*(N35+P35))/2)&gt;3.75),3.75,((VLOOKUP(R35,MogulsDD!$A$1:$C$1001,3,FALSE)*(N35+P35))/2)))+IF(((18-((12*S35)/$J$5))&gt;7.5),7.5,IF(((18-((12*S35)/$J$5))&lt;0),0,(18-((12*S35)/$J$5))))</f>
        <v>0</v>
      </c>
      <c r="U35" s="99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93"/>
      <c r="AK35" s="48"/>
      <c r="AL35" s="76"/>
      <c r="AM35" s="76"/>
    </row>
    <row r="36" spans="1:39">
      <c r="A36" s="12">
        <f t="shared" si="0"/>
        <v>9</v>
      </c>
      <c r="B36" s="100"/>
      <c r="C36" s="100"/>
      <c r="D36" s="100"/>
      <c r="E36" s="100"/>
      <c r="F36" s="100"/>
      <c r="G36" s="100"/>
      <c r="H36" s="100"/>
      <c r="I36" s="61"/>
      <c r="J36" s="91"/>
      <c r="K36" s="10"/>
      <c r="L36" s="10"/>
      <c r="M36" s="101"/>
      <c r="N36" s="101"/>
      <c r="O36" s="16"/>
      <c r="P36" s="16"/>
      <c r="Q36" s="16" t="s">
        <v>243</v>
      </c>
      <c r="R36" s="16" t="s">
        <v>243</v>
      </c>
      <c r="S36" s="10">
        <v>9999</v>
      </c>
      <c r="T36" s="100">
        <f>((((J36+K36)+L36)+IF((((VLOOKUP(Q36,MogulsDD!$A$1:$C$1001,3,FALSE)*(M36+O36))/2)&gt;3.75),3.75,((VLOOKUP(Q36,MogulsDD!$A$1:$C$1001,3,FALSE)*(M36+O36))/2)))+IF((((VLOOKUP(R36,MogulsDD!$A$1:$C$1001,3,FALSE)*(N36+P36))/2)&gt;3.75),3.75,((VLOOKUP(R36,MogulsDD!$A$1:$C$1001,3,FALSE)*(N36+P36))/2)))+IF(((18-((12*S36)/$J$5))&gt;7.5),7.5,IF(((18-((12*S36)/$J$5))&lt;0),0,(18-((12*S36)/$J$5))))</f>
        <v>0</v>
      </c>
      <c r="U36" s="99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93"/>
      <c r="AK36" s="48"/>
      <c r="AL36" s="76"/>
      <c r="AM36" s="76"/>
    </row>
    <row r="37" spans="1:39" ht="13.5" customHeight="1">
      <c r="A37" s="12">
        <f t="shared" si="0"/>
        <v>9</v>
      </c>
      <c r="B37" s="17"/>
      <c r="C37" s="17"/>
      <c r="D37" s="17"/>
      <c r="E37" s="17"/>
      <c r="F37" s="17"/>
      <c r="G37" s="17"/>
      <c r="H37" s="17"/>
      <c r="I37" s="56"/>
      <c r="J37" s="85"/>
      <c r="K37" s="26"/>
      <c r="L37" s="26"/>
      <c r="M37" s="38"/>
      <c r="N37" s="38"/>
      <c r="O37" s="82"/>
      <c r="P37" s="82"/>
      <c r="Q37" s="16" t="s">
        <v>243</v>
      </c>
      <c r="R37" s="16" t="s">
        <v>243</v>
      </c>
      <c r="S37" s="10">
        <v>9999</v>
      </c>
      <c r="T37" s="100">
        <f>((((J37+K37)+L37)+IF((((VLOOKUP(Q37,MogulsDD!$A$1:$C$1001,3,FALSE)*(M37+O37))/2)&gt;3.75),3.75,((VLOOKUP(Q37,MogulsDD!$A$1:$C$1001,3,FALSE)*(M37+O37))/2)))+IF((((VLOOKUP(R37,MogulsDD!$A$1:$C$1001,3,FALSE)*(N37+P37))/2)&gt;3.75),3.75,((VLOOKUP(R37,MogulsDD!$A$1:$C$1001,3,FALSE)*(N37+P37))/2)))+IF(((18-((12*S37)/$J$5))&gt;7.5),7.5,IF(((18-((12*S37)/$J$5))&lt;0),0,(18-((12*S37)/$J$5))))</f>
        <v>0</v>
      </c>
      <c r="U37" s="99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93"/>
      <c r="AK37" s="48"/>
      <c r="AL37" s="76"/>
      <c r="AM37" s="76"/>
    </row>
    <row r="38" spans="1:39" ht="13.5" customHeight="1">
      <c r="A38" s="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50"/>
      <c r="R38" s="50"/>
      <c r="S38" s="50"/>
      <c r="T38" s="70"/>
      <c r="U38" s="99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76"/>
      <c r="AM38" s="76"/>
    </row>
    <row r="39" spans="1:39" ht="13.5" customHeight="1">
      <c r="A39" s="78"/>
      <c r="B39" s="39"/>
      <c r="C39" s="20"/>
      <c r="D39" s="20"/>
      <c r="E39" s="77" t="s">
        <v>50</v>
      </c>
      <c r="F39" s="20"/>
      <c r="G39" s="20"/>
      <c r="H39" s="20"/>
      <c r="I39" s="30"/>
      <c r="J39" s="80"/>
      <c r="K39" s="20"/>
      <c r="L39" s="20"/>
      <c r="M39" s="20"/>
      <c r="N39" s="20"/>
      <c r="O39" s="20"/>
      <c r="P39" s="20"/>
      <c r="Q39" s="20"/>
      <c r="R39" s="20"/>
      <c r="S39" s="30"/>
      <c r="T39" s="69"/>
      <c r="U39" s="99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76"/>
      <c r="AM39" s="76"/>
    </row>
    <row r="40" spans="1:39" ht="13.5" customHeight="1">
      <c r="A40" s="28"/>
      <c r="B40" s="86" t="s">
        <v>8</v>
      </c>
      <c r="C40" s="86" t="s">
        <v>131</v>
      </c>
      <c r="D40" s="86" t="s">
        <v>9</v>
      </c>
      <c r="E40" s="86" t="s">
        <v>10</v>
      </c>
      <c r="F40" s="86" t="s">
        <v>11</v>
      </c>
      <c r="G40" s="86" t="s">
        <v>141</v>
      </c>
      <c r="H40" s="86" t="s">
        <v>12</v>
      </c>
      <c r="I40" s="40" t="s">
        <v>13</v>
      </c>
      <c r="J40" s="28" t="s">
        <v>133</v>
      </c>
      <c r="K40" s="86" t="s">
        <v>134</v>
      </c>
      <c r="L40" s="86" t="s">
        <v>135</v>
      </c>
      <c r="M40" s="86" t="s">
        <v>226</v>
      </c>
      <c r="N40" s="86" t="s">
        <v>227</v>
      </c>
      <c r="O40" s="86" t="s">
        <v>228</v>
      </c>
      <c r="P40" s="86" t="s">
        <v>229</v>
      </c>
      <c r="Q40" s="86" t="s">
        <v>230</v>
      </c>
      <c r="R40" s="86" t="s">
        <v>231</v>
      </c>
      <c r="S40" s="86"/>
      <c r="T40" s="54" t="s">
        <v>137</v>
      </c>
      <c r="U40" s="68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6"/>
      <c r="AK40" s="48"/>
      <c r="AL40" s="76"/>
      <c r="AM40" s="76"/>
    </row>
    <row r="41" spans="1:39">
      <c r="A41" s="35">
        <f t="shared" ref="A41:A72" si="1">RANK(T41,$T$41:$T$140,0)</f>
        <v>1</v>
      </c>
      <c r="B41" s="36">
        <v>37</v>
      </c>
      <c r="C41" s="60"/>
      <c r="D41" s="60" t="s">
        <v>247</v>
      </c>
      <c r="E41" s="60" t="s">
        <v>248</v>
      </c>
      <c r="F41" s="60"/>
      <c r="G41" s="60"/>
      <c r="H41" s="60"/>
      <c r="I41" s="104" t="s">
        <v>249</v>
      </c>
      <c r="J41" s="103">
        <v>4.3</v>
      </c>
      <c r="K41" s="51">
        <v>4.5</v>
      </c>
      <c r="L41" s="51">
        <v>4.5999999999999996</v>
      </c>
      <c r="M41" s="46">
        <v>2.2000000000000002</v>
      </c>
      <c r="N41" s="46">
        <v>1.7</v>
      </c>
      <c r="O41" s="96">
        <v>2.1</v>
      </c>
      <c r="P41" s="96">
        <v>1.8</v>
      </c>
      <c r="Q41" s="96" t="s">
        <v>250</v>
      </c>
      <c r="R41" s="96" t="s">
        <v>251</v>
      </c>
      <c r="S41" s="51">
        <v>17.239999999999998</v>
      </c>
      <c r="T41" s="60">
        <f>((((J41+K41)+L41)+IF((((VLOOKUP(Q41,MogulsDD!$A$1:$C$1001,3,FALSE)*(M41+O41))/2)&gt;3.75),3.75,((VLOOKUP(Q41,MogulsDD!$A$1:$C$1001,3,FALSE)*(M41+O41))/2)))+IF((((VLOOKUP(R41,MogulsDD!$A$1:$C$1001,3,FALSE)*(N41+P41))/2)&gt;3.75),3.75,((VLOOKUP(R41,MogulsDD!$A$1:$C$1001,3,FALSE)*(N41+P41))/2)))+IF(((18-((12*S41)/$J$5))&gt;7.5),7.5,IF(((18-((12*S41)/$J$5))&lt;0),0,(18-((12*S41)/$J$5))))</f>
        <v>25.065000000000001</v>
      </c>
      <c r="U41" s="99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93"/>
      <c r="AK41" s="48"/>
      <c r="AL41" s="76"/>
      <c r="AM41" s="76"/>
    </row>
    <row r="42" spans="1:39">
      <c r="A42" s="12">
        <f t="shared" si="1"/>
        <v>2</v>
      </c>
      <c r="B42" s="32">
        <v>38</v>
      </c>
      <c r="C42" s="100"/>
      <c r="D42" s="100" t="s">
        <v>252</v>
      </c>
      <c r="E42" s="100" t="s">
        <v>253</v>
      </c>
      <c r="F42" s="100"/>
      <c r="G42" s="100"/>
      <c r="H42" s="100"/>
      <c r="I42" s="61" t="s">
        <v>254</v>
      </c>
      <c r="J42" s="91">
        <v>4.5</v>
      </c>
      <c r="K42" s="10">
        <v>4.5</v>
      </c>
      <c r="L42" s="10">
        <v>4.7</v>
      </c>
      <c r="M42" s="101">
        <v>2.2999999999999998</v>
      </c>
      <c r="N42" s="101">
        <v>0</v>
      </c>
      <c r="O42" s="16">
        <v>2.2000000000000002</v>
      </c>
      <c r="P42" s="16">
        <v>0</v>
      </c>
      <c r="Q42" s="16" t="s">
        <v>255</v>
      </c>
      <c r="R42" s="16" t="s">
        <v>243</v>
      </c>
      <c r="S42" s="10">
        <v>18.86</v>
      </c>
      <c r="T42" s="100">
        <f>((((J42+K42)+L42)+IF((((VLOOKUP(Q42,MogulsDD!$A$1:$C$1001,3,FALSE)*(M42+O42))/2)&gt;3.75),3.75,((VLOOKUP(Q42,MogulsDD!$A$1:$C$1001,3,FALSE)*(M42+O42))/2)))+IF((((VLOOKUP(R42,MogulsDD!$A$1:$C$1001,3,FALSE)*(N42+P42))/2)&gt;3.75),3.75,((VLOOKUP(R42,MogulsDD!$A$1:$C$1001,3,FALSE)*(N42+P42))/2)))+IF(((18-((12*S42)/$J$5))&gt;7.5),7.5,IF(((18-((12*S42)/$J$5))&lt;0),0,(18-((12*S42)/$J$5))))</f>
        <v>23.022500000000001</v>
      </c>
      <c r="U42" s="99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93"/>
      <c r="AK42" s="48"/>
      <c r="AL42" s="76"/>
      <c r="AM42" s="76"/>
    </row>
    <row r="43" spans="1:39">
      <c r="A43" s="12">
        <f t="shared" si="1"/>
        <v>3</v>
      </c>
      <c r="B43" s="32">
        <v>33</v>
      </c>
      <c r="C43" s="100"/>
      <c r="D43" s="100" t="s">
        <v>256</v>
      </c>
      <c r="E43" s="100" t="s">
        <v>257</v>
      </c>
      <c r="F43" s="100"/>
      <c r="G43" s="100"/>
      <c r="H43" s="100"/>
      <c r="I43" s="61" t="s">
        <v>93</v>
      </c>
      <c r="J43" s="91">
        <v>4</v>
      </c>
      <c r="K43" s="10">
        <v>4</v>
      </c>
      <c r="L43" s="10">
        <v>4.0999999999999996</v>
      </c>
      <c r="M43" s="101">
        <v>1.7</v>
      </c>
      <c r="N43" s="101">
        <v>1.7</v>
      </c>
      <c r="O43" s="16">
        <v>1.8</v>
      </c>
      <c r="P43" s="16">
        <v>1.5</v>
      </c>
      <c r="Q43" s="16" t="s">
        <v>255</v>
      </c>
      <c r="R43" s="16" t="s">
        <v>258</v>
      </c>
      <c r="S43" s="10">
        <v>20.89</v>
      </c>
      <c r="T43" s="100">
        <f>((((J43+K43)+L43)+IF((((VLOOKUP(Q43,MogulsDD!$A$1:$C$1001,3,FALSE)*(M43+O43))/2)&gt;3.75),3.75,((VLOOKUP(Q43,MogulsDD!$A$1:$C$1001,3,FALSE)*(M43+O43))/2)))+IF((((VLOOKUP(R43,MogulsDD!$A$1:$C$1001,3,FALSE)*(N43+P43))/2)&gt;3.75),3.75,((VLOOKUP(R43,MogulsDD!$A$1:$C$1001,3,FALSE)*(N43+P43))/2)))+IF(((18-((12*S43)/$J$5))&gt;7.5),7.5,IF(((18-((12*S43)/$J$5))&lt;0),0,(18-((12*S43)/$J$5))))</f>
        <v>20.973207317073168</v>
      </c>
      <c r="U43" s="99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93"/>
      <c r="AK43" s="48"/>
      <c r="AL43" s="76"/>
      <c r="AM43" s="76"/>
    </row>
    <row r="44" spans="1:39">
      <c r="A44" s="12">
        <f t="shared" si="1"/>
        <v>4</v>
      </c>
      <c r="B44" s="32">
        <v>36</v>
      </c>
      <c r="C44" s="100"/>
      <c r="D44" s="100" t="s">
        <v>104</v>
      </c>
      <c r="E44" s="100" t="s">
        <v>259</v>
      </c>
      <c r="F44" s="100"/>
      <c r="G44" s="100"/>
      <c r="H44" s="100"/>
      <c r="I44" s="61" t="s">
        <v>40</v>
      </c>
      <c r="J44" s="91">
        <v>3.9</v>
      </c>
      <c r="K44" s="10">
        <v>4.3</v>
      </c>
      <c r="L44" s="10">
        <v>4.2</v>
      </c>
      <c r="M44" s="101">
        <v>1.6</v>
      </c>
      <c r="N44" s="101">
        <v>1.3</v>
      </c>
      <c r="O44" s="16">
        <v>1.8</v>
      </c>
      <c r="P44" s="16">
        <v>1.4</v>
      </c>
      <c r="Q44" s="16" t="s">
        <v>260</v>
      </c>
      <c r="R44" s="16" t="s">
        <v>235</v>
      </c>
      <c r="S44" s="10">
        <v>21.31</v>
      </c>
      <c r="T44" s="100">
        <f>((((J44+K44)+L44)+IF((((VLOOKUP(Q44,MogulsDD!$A$1:$C$1001,3,FALSE)*(M44+O44))/2)&gt;3.75),3.75,((VLOOKUP(Q44,MogulsDD!$A$1:$C$1001,3,FALSE)*(M44+O44))/2)))+IF((((VLOOKUP(R44,MogulsDD!$A$1:$C$1001,3,FALSE)*(N44+P44))/2)&gt;3.75),3.75,((VLOOKUP(R44,MogulsDD!$A$1:$C$1001,3,FALSE)*(N44+P44))/2)))+IF(((18-((12*S44)/$J$5))&gt;7.5),7.5,IF(((18-((12*S44)/$J$5))&lt;0),0,(18-((12*S44)/$J$5))))</f>
        <v>20.534353658536585</v>
      </c>
      <c r="U44" s="99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93"/>
      <c r="AK44" s="48"/>
      <c r="AL44" s="76"/>
      <c r="AM44" s="76"/>
    </row>
    <row r="45" spans="1:39">
      <c r="A45" s="12">
        <f t="shared" si="1"/>
        <v>5</v>
      </c>
      <c r="B45" s="32">
        <v>31</v>
      </c>
      <c r="C45" s="100"/>
      <c r="D45" s="100" t="s">
        <v>75</v>
      </c>
      <c r="E45" s="100" t="s">
        <v>76</v>
      </c>
      <c r="F45" s="100"/>
      <c r="G45" s="100"/>
      <c r="H45" s="100"/>
      <c r="I45" s="61" t="s">
        <v>70</v>
      </c>
      <c r="J45" s="91">
        <v>3.7</v>
      </c>
      <c r="K45" s="10">
        <v>3.9</v>
      </c>
      <c r="L45" s="10">
        <v>3.5</v>
      </c>
      <c r="M45" s="101">
        <v>1.5</v>
      </c>
      <c r="N45" s="101">
        <v>1.5</v>
      </c>
      <c r="O45" s="16">
        <v>1.6</v>
      </c>
      <c r="P45" s="16">
        <v>1.3</v>
      </c>
      <c r="Q45" s="16" t="s">
        <v>261</v>
      </c>
      <c r="R45" s="16" t="s">
        <v>262</v>
      </c>
      <c r="S45" s="10">
        <v>19.98</v>
      </c>
      <c r="T45" s="100">
        <f>((((J45+K45)+L45)+IF((((VLOOKUP(Q45,MogulsDD!$A$1:$C$1001,3,FALSE)*(M45+O45))/2)&gt;3.75),3.75,((VLOOKUP(Q45,MogulsDD!$A$1:$C$1001,3,FALSE)*(M45+O45))/2)))+IF((((VLOOKUP(R45,MogulsDD!$A$1:$C$1001,3,FALSE)*(N45+P45))/2)&gt;3.75),3.75,((VLOOKUP(R45,MogulsDD!$A$1:$C$1001,3,FALSE)*(N45+P45))/2)))+IF(((18-((12*S45)/$J$5))&gt;7.5),7.5,IF(((18-((12*S45)/$J$5))&lt;0),0,(18-((12*S45)/$J$5))))</f>
        <v>20.044390243902438</v>
      </c>
      <c r="U45" s="99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93"/>
      <c r="AK45" s="48"/>
      <c r="AL45" s="76"/>
      <c r="AM45" s="76"/>
    </row>
    <row r="46" spans="1:39">
      <c r="A46" s="12">
        <f t="shared" si="1"/>
        <v>6</v>
      </c>
      <c r="B46" s="32">
        <v>35</v>
      </c>
      <c r="C46" s="100"/>
      <c r="D46" s="100" t="s">
        <v>263</v>
      </c>
      <c r="E46" s="100" t="s">
        <v>264</v>
      </c>
      <c r="F46" s="100"/>
      <c r="G46" s="100"/>
      <c r="H46" s="100"/>
      <c r="I46" s="61" t="s">
        <v>35</v>
      </c>
      <c r="J46" s="91">
        <v>4</v>
      </c>
      <c r="K46" s="10">
        <v>4.0999999999999996</v>
      </c>
      <c r="L46" s="10">
        <v>4</v>
      </c>
      <c r="M46" s="101">
        <v>1.8</v>
      </c>
      <c r="N46" s="101">
        <v>1.5</v>
      </c>
      <c r="O46" s="16">
        <v>1.9</v>
      </c>
      <c r="P46" s="16">
        <v>1.5</v>
      </c>
      <c r="Q46" s="16" t="s">
        <v>235</v>
      </c>
      <c r="R46" s="16" t="s">
        <v>258</v>
      </c>
      <c r="S46" s="10">
        <v>22.44</v>
      </c>
      <c r="T46" s="100">
        <f>((((J46+K46)+L46)+IF((((VLOOKUP(Q46,MogulsDD!$A$1:$C$1001,3,FALSE)*(M46+O46))/2)&gt;3.75),3.75,((VLOOKUP(Q46,MogulsDD!$A$1:$C$1001,3,FALSE)*(M46+O46))/2)))+IF((((VLOOKUP(R46,MogulsDD!$A$1:$C$1001,3,FALSE)*(N46+P46))/2)&gt;3.75),3.75,((VLOOKUP(R46,MogulsDD!$A$1:$C$1001,3,FALSE)*(N46+P46))/2)))+IF(((18-((12*S46)/$J$5))&gt;7.5),7.5,IF(((18-((12*S46)/$J$5))&lt;0),0,(18-((12*S46)/$J$5))))</f>
        <v>19.277890243902441</v>
      </c>
      <c r="U46" s="99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93"/>
      <c r="AK46" s="48"/>
      <c r="AL46" s="76"/>
      <c r="AM46" s="76"/>
    </row>
    <row r="47" spans="1:39">
      <c r="A47" s="12">
        <f t="shared" si="1"/>
        <v>7</v>
      </c>
      <c r="B47" s="32">
        <v>23</v>
      </c>
      <c r="C47" s="100"/>
      <c r="D47" s="100" t="s">
        <v>60</v>
      </c>
      <c r="E47" s="100" t="s">
        <v>265</v>
      </c>
      <c r="F47" s="100"/>
      <c r="G47" s="100"/>
      <c r="H47" s="100"/>
      <c r="I47" s="61" t="s">
        <v>21</v>
      </c>
      <c r="J47" s="91">
        <v>3.6</v>
      </c>
      <c r="K47" s="10">
        <v>3.9</v>
      </c>
      <c r="L47" s="10">
        <v>3.9</v>
      </c>
      <c r="M47" s="101">
        <v>1.4</v>
      </c>
      <c r="N47" s="101">
        <v>1.9</v>
      </c>
      <c r="O47" s="16">
        <v>1.2</v>
      </c>
      <c r="P47" s="16">
        <v>1.8</v>
      </c>
      <c r="Q47" s="16" t="s">
        <v>255</v>
      </c>
      <c r="R47" s="16" t="s">
        <v>235</v>
      </c>
      <c r="S47" s="10">
        <v>21.64</v>
      </c>
      <c r="T47" s="100">
        <f>((((J47+K47)+L47)+IF((((VLOOKUP(Q47,MogulsDD!$A$1:$C$1001,3,FALSE)*(M47+O47))/2)&gt;3.75),3.75,((VLOOKUP(Q47,MogulsDD!$A$1:$C$1001,3,FALSE)*(M47+O47))/2)))+IF((((VLOOKUP(R47,MogulsDD!$A$1:$C$1001,3,FALSE)*(N47+P47))/2)&gt;3.75),3.75,((VLOOKUP(R47,MogulsDD!$A$1:$C$1001,3,FALSE)*(N47+P47))/2)))+IF(((18-((12*S47)/$J$5))&gt;7.5),7.5,IF(((18-((12*S47)/$J$5))&lt;0),0,(18-((12*S47)/$J$5))))</f>
        <v>19.226182926829267</v>
      </c>
      <c r="U47" s="99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93"/>
      <c r="AK47" s="48"/>
      <c r="AL47" s="76"/>
      <c r="AM47" s="76"/>
    </row>
    <row r="48" spans="1:39">
      <c r="A48" s="12">
        <f t="shared" si="1"/>
        <v>8</v>
      </c>
      <c r="B48" s="32">
        <v>30</v>
      </c>
      <c r="C48" s="100"/>
      <c r="D48" s="100" t="s">
        <v>266</v>
      </c>
      <c r="E48" s="100" t="s">
        <v>105</v>
      </c>
      <c r="F48" s="100"/>
      <c r="G48" s="100"/>
      <c r="H48" s="100"/>
      <c r="I48" s="61" t="s">
        <v>28</v>
      </c>
      <c r="J48" s="91">
        <v>3.1</v>
      </c>
      <c r="K48" s="10">
        <v>3.5</v>
      </c>
      <c r="L48" s="10">
        <v>3.7</v>
      </c>
      <c r="M48" s="101">
        <v>1.6</v>
      </c>
      <c r="N48" s="101">
        <v>1.4</v>
      </c>
      <c r="O48" s="16">
        <v>1.5</v>
      </c>
      <c r="P48" s="16">
        <v>1.5</v>
      </c>
      <c r="Q48" s="16" t="s">
        <v>235</v>
      </c>
      <c r="R48" s="16" t="s">
        <v>236</v>
      </c>
      <c r="S48" s="10">
        <v>20.32</v>
      </c>
      <c r="T48" s="100">
        <f>((((J48+K48)+L48)+IF((((VLOOKUP(Q48,MogulsDD!$A$1:$C$1001,3,FALSE)*(M48+O48))/2)&gt;3.75),3.75,((VLOOKUP(Q48,MogulsDD!$A$1:$C$1001,3,FALSE)*(M48+O48))/2)))+IF((((VLOOKUP(R48,MogulsDD!$A$1:$C$1001,3,FALSE)*(N48+P48))/2)&gt;3.75),3.75,((VLOOKUP(R48,MogulsDD!$A$1:$C$1001,3,FALSE)*(N48+P48))/2)))+IF(((18-((12*S48)/$J$5))&gt;7.5),7.5,IF(((18-((12*S48)/$J$5))&lt;0),0,(18-((12*S48)/$J$5))))</f>
        <v>18.177365853658536</v>
      </c>
      <c r="U48" s="99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93"/>
      <c r="AK48" s="48"/>
      <c r="AL48" s="76"/>
      <c r="AM48" s="76"/>
    </row>
    <row r="49" spans="1:39">
      <c r="A49" s="12">
        <f t="shared" si="1"/>
        <v>9</v>
      </c>
      <c r="B49" s="32">
        <v>24</v>
      </c>
      <c r="C49" s="100"/>
      <c r="D49" s="100" t="s">
        <v>62</v>
      </c>
      <c r="E49" s="100" t="s">
        <v>63</v>
      </c>
      <c r="F49" s="100"/>
      <c r="G49" s="100"/>
      <c r="H49" s="100"/>
      <c r="I49" s="61" t="s">
        <v>21</v>
      </c>
      <c r="J49" s="91">
        <v>3.4</v>
      </c>
      <c r="K49" s="10">
        <v>3.7</v>
      </c>
      <c r="L49" s="10">
        <v>3.4</v>
      </c>
      <c r="M49" s="101">
        <v>1.5</v>
      </c>
      <c r="N49" s="101">
        <v>1.3</v>
      </c>
      <c r="O49" s="16">
        <v>1.6</v>
      </c>
      <c r="P49" s="16">
        <v>1.3</v>
      </c>
      <c r="Q49" s="16" t="s">
        <v>255</v>
      </c>
      <c r="R49" s="16" t="s">
        <v>235</v>
      </c>
      <c r="S49" s="10">
        <v>21.77</v>
      </c>
      <c r="T49" s="100">
        <f>((((J49+K49)+L49)+IF((((VLOOKUP(Q49,MogulsDD!$A$1:$C$1001,3,FALSE)*(M49+O49))/2)&gt;3.75),3.75,((VLOOKUP(Q49,MogulsDD!$A$1:$C$1001,3,FALSE)*(M49+O49))/2)))+IF((((VLOOKUP(R49,MogulsDD!$A$1:$C$1001,3,FALSE)*(N49+P49))/2)&gt;3.75),3.75,((VLOOKUP(R49,MogulsDD!$A$1:$C$1001,3,FALSE)*(N49+P49))/2)))+IF(((18-((12*S49)/$J$5))&gt;7.5),7.5,IF(((18-((12*S49)/$J$5))&lt;0),0,(18-((12*S49)/$J$5))))</f>
        <v>18.177085365853657</v>
      </c>
      <c r="U49" s="99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93"/>
      <c r="AK49" s="48"/>
      <c r="AL49" s="76"/>
      <c r="AM49" s="76"/>
    </row>
    <row r="50" spans="1:39">
      <c r="A50" s="12">
        <f t="shared" si="1"/>
        <v>10</v>
      </c>
      <c r="B50" s="32">
        <v>41</v>
      </c>
      <c r="C50" s="100"/>
      <c r="D50" s="100" t="s">
        <v>267</v>
      </c>
      <c r="E50" s="100" t="s">
        <v>268</v>
      </c>
      <c r="F50" s="100"/>
      <c r="G50" s="100"/>
      <c r="H50" s="100"/>
      <c r="I50" s="61">
        <v>0</v>
      </c>
      <c r="J50" s="91">
        <v>3.6</v>
      </c>
      <c r="K50" s="10">
        <v>4</v>
      </c>
      <c r="L50" s="10">
        <v>3.4</v>
      </c>
      <c r="M50" s="101">
        <v>0.4</v>
      </c>
      <c r="N50" s="101">
        <v>0.6</v>
      </c>
      <c r="O50" s="16">
        <v>0.5</v>
      </c>
      <c r="P50" s="16">
        <v>0.4</v>
      </c>
      <c r="Q50" s="16" t="s">
        <v>235</v>
      </c>
      <c r="R50" s="16" t="s">
        <v>243</v>
      </c>
      <c r="S50" s="10">
        <v>19.09</v>
      </c>
      <c r="T50" s="100">
        <f>((((J50+K50)+L50)+IF((((VLOOKUP(Q50,MogulsDD!$A$1:$C$1001,3,FALSE)*(M50+O50))/2)&gt;3.75),3.75,((VLOOKUP(Q50,MogulsDD!$A$1:$C$1001,3,FALSE)*(M50+O50))/2)))+IF((((VLOOKUP(R50,MogulsDD!$A$1:$C$1001,3,FALSE)*(N50+P50))/2)&gt;3.75),3.75,((VLOOKUP(R50,MogulsDD!$A$1:$C$1001,3,FALSE)*(N50+P50))/2)))+IF(((18-((12*S50)/$J$5))&gt;7.5),7.5,IF(((18-((12*S50)/$J$5))&lt;0),0,(18-((12*S50)/$J$5))))</f>
        <v>18.099865853658535</v>
      </c>
      <c r="U50" s="99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93"/>
      <c r="AK50" s="48"/>
      <c r="AL50" s="76"/>
      <c r="AM50" s="76"/>
    </row>
    <row r="51" spans="1:39">
      <c r="A51" s="12">
        <f t="shared" si="1"/>
        <v>11</v>
      </c>
      <c r="B51" s="32">
        <v>32</v>
      </c>
      <c r="C51" s="100"/>
      <c r="D51" s="100" t="s">
        <v>269</v>
      </c>
      <c r="E51" s="100" t="s">
        <v>270</v>
      </c>
      <c r="F51" s="100"/>
      <c r="G51" s="100"/>
      <c r="H51" s="100"/>
      <c r="I51" s="61" t="s">
        <v>70</v>
      </c>
      <c r="J51" s="91">
        <v>3.2</v>
      </c>
      <c r="K51" s="10">
        <v>3.6</v>
      </c>
      <c r="L51" s="10">
        <v>2.9</v>
      </c>
      <c r="M51" s="101">
        <v>0.7</v>
      </c>
      <c r="N51" s="101">
        <v>0.9</v>
      </c>
      <c r="O51" s="16">
        <v>0.7</v>
      </c>
      <c r="P51" s="16">
        <v>1.1000000000000001</v>
      </c>
      <c r="Q51" s="16" t="s">
        <v>236</v>
      </c>
      <c r="R51" s="16" t="s">
        <v>235</v>
      </c>
      <c r="S51" s="10">
        <v>20.2</v>
      </c>
      <c r="T51" s="100">
        <f>((((J51+K51)+L51)+IF((((VLOOKUP(Q51,MogulsDD!$A$1:$C$1001,3,FALSE)*(M51+O51))/2)&gt;3.75),3.75,((VLOOKUP(Q51,MogulsDD!$A$1:$C$1001,3,FALSE)*(M51+O51))/2)))+IF((((VLOOKUP(R51,MogulsDD!$A$1:$C$1001,3,FALSE)*(N51+P51))/2)&gt;3.75),3.75,((VLOOKUP(R51,MogulsDD!$A$1:$C$1001,3,FALSE)*(N51+P51))/2)))+IF(((18-((12*S51)/$J$5))&gt;7.5),7.5,IF(((18-((12*S51)/$J$5))&lt;0),0,(18-((12*S51)/$J$5))))</f>
        <v>16.884609756097561</v>
      </c>
      <c r="U51" s="99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93"/>
      <c r="AK51" s="48"/>
      <c r="AL51" s="76"/>
      <c r="AM51" s="76"/>
    </row>
    <row r="52" spans="1:39" ht="13.5" customHeight="1">
      <c r="A52" s="12">
        <f t="shared" si="1"/>
        <v>12</v>
      </c>
      <c r="B52" s="55">
        <v>20</v>
      </c>
      <c r="C52" s="17"/>
      <c r="D52" s="17" t="s">
        <v>58</v>
      </c>
      <c r="E52" s="17" t="s">
        <v>271</v>
      </c>
      <c r="F52" s="17"/>
      <c r="G52" s="17"/>
      <c r="H52" s="17"/>
      <c r="I52" s="56" t="s">
        <v>21</v>
      </c>
      <c r="J52" s="85">
        <v>3.1</v>
      </c>
      <c r="K52" s="26">
        <v>3.2</v>
      </c>
      <c r="L52" s="26">
        <v>2.7</v>
      </c>
      <c r="M52" s="38">
        <v>1.5</v>
      </c>
      <c r="N52" s="38">
        <v>1.2</v>
      </c>
      <c r="O52" s="82">
        <v>1.5</v>
      </c>
      <c r="P52" s="82">
        <v>1.2</v>
      </c>
      <c r="Q52" s="16" t="s">
        <v>235</v>
      </c>
      <c r="R52" s="16" t="s">
        <v>255</v>
      </c>
      <c r="S52" s="10">
        <v>21</v>
      </c>
      <c r="T52" s="100">
        <f>((((J52+K52)+L52)+IF((((VLOOKUP(Q52,MogulsDD!$A$1:$C$1001,3,FALSE)*(M52+O52))/2)&gt;3.75),3.75,((VLOOKUP(Q52,MogulsDD!$A$1:$C$1001,3,FALSE)*(M52+O52))/2)))+IF((((VLOOKUP(R52,MogulsDD!$A$1:$C$1001,3,FALSE)*(N52+P52))/2)&gt;3.75),3.75,((VLOOKUP(R52,MogulsDD!$A$1:$C$1001,3,FALSE)*(N52+P52))/2)))+IF(((18-((12*S52)/$J$5))&gt;7.5),7.5,IF(((18-((12*S52)/$J$5))&lt;0),0,(18-((12*S52)/$J$5))))</f>
        <v>16.882317073170732</v>
      </c>
      <c r="U52" s="99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93"/>
      <c r="AK52" s="48"/>
      <c r="AL52" s="76"/>
      <c r="AM52" s="76"/>
    </row>
    <row r="53" spans="1:39">
      <c r="A53" s="12">
        <f t="shared" si="1"/>
        <v>13</v>
      </c>
      <c r="B53" s="36">
        <v>43</v>
      </c>
      <c r="C53" s="60"/>
      <c r="D53" s="60" t="s">
        <v>67</v>
      </c>
      <c r="E53" s="60" t="s">
        <v>57</v>
      </c>
      <c r="F53" s="60"/>
      <c r="G53" s="60"/>
      <c r="H53" s="60"/>
      <c r="I53" s="104" t="s">
        <v>272</v>
      </c>
      <c r="J53" s="103">
        <v>2.8</v>
      </c>
      <c r="K53" s="51">
        <v>3.2</v>
      </c>
      <c r="L53" s="51">
        <v>2.5</v>
      </c>
      <c r="M53" s="46">
        <v>0.8</v>
      </c>
      <c r="N53" s="46">
        <v>0.9</v>
      </c>
      <c r="O53" s="96">
        <v>0.8</v>
      </c>
      <c r="P53" s="96">
        <v>0.8</v>
      </c>
      <c r="Q53" s="16" t="s">
        <v>236</v>
      </c>
      <c r="R53" s="16" t="s">
        <v>273</v>
      </c>
      <c r="S53" s="10">
        <v>20.25</v>
      </c>
      <c r="T53" s="100">
        <f>((((J53+K53)+L53)+IF((((VLOOKUP(Q53,MogulsDD!$A$1:$C$1001,3,FALSE)*(M53+O53))/2)&gt;3.75),3.75,((VLOOKUP(Q53,MogulsDD!$A$1:$C$1001,3,FALSE)*(M53+O53))/2)))+IF((((VLOOKUP(R53,MogulsDD!$A$1:$C$1001,3,FALSE)*(N53+P53))/2)&gt;3.75),3.75,((VLOOKUP(R53,MogulsDD!$A$1:$C$1001,3,FALSE)*(N53+P53))/2)))+IF(((18-((12*S53)/$J$5))&gt;7.5),7.5,IF(((18-((12*S53)/$J$5))&lt;0),0,(18-((12*S53)/$J$5))))</f>
        <v>15.629341463414633</v>
      </c>
      <c r="U53" s="99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93"/>
      <c r="AK53" s="48"/>
      <c r="AL53" s="76"/>
      <c r="AM53" s="76"/>
    </row>
    <row r="54" spans="1:39">
      <c r="A54" s="12">
        <f t="shared" si="1"/>
        <v>14</v>
      </c>
      <c r="B54" s="32">
        <v>28</v>
      </c>
      <c r="C54" s="100"/>
      <c r="D54" s="100" t="s">
        <v>274</v>
      </c>
      <c r="E54" s="100" t="s">
        <v>275</v>
      </c>
      <c r="F54" s="100"/>
      <c r="G54" s="100"/>
      <c r="H54" s="100"/>
      <c r="I54" s="61" t="s">
        <v>28</v>
      </c>
      <c r="J54" s="91">
        <v>2.7</v>
      </c>
      <c r="K54" s="10">
        <v>2.9</v>
      </c>
      <c r="L54" s="10">
        <v>2.5</v>
      </c>
      <c r="M54" s="101">
        <v>1.3</v>
      </c>
      <c r="N54" s="101">
        <v>1.2</v>
      </c>
      <c r="O54" s="16">
        <v>1.4</v>
      </c>
      <c r="P54" s="16">
        <v>1.3</v>
      </c>
      <c r="Q54" s="16" t="s">
        <v>236</v>
      </c>
      <c r="R54" s="16" t="s">
        <v>235</v>
      </c>
      <c r="S54" s="10">
        <v>20.54</v>
      </c>
      <c r="T54" s="100">
        <f>((((J54+K54)+L54)+IF((((VLOOKUP(Q54,MogulsDD!$A$1:$C$1001,3,FALSE)*(M54+O54))/2)&gt;3.75),3.75,((VLOOKUP(Q54,MogulsDD!$A$1:$C$1001,3,FALSE)*(M54+O54))/2)))+IF((((VLOOKUP(R54,MogulsDD!$A$1:$C$1001,3,FALSE)*(N54+P54))/2)&gt;3.75),3.75,((VLOOKUP(R54,MogulsDD!$A$1:$C$1001,3,FALSE)*(N54+P54))/2)))+IF(((18-((12*S54)/$J$5))&gt;7.5),7.5,IF(((18-((12*S54)/$J$5))&lt;0),0,(18-((12*S54)/$J$5))))</f>
        <v>15.608585365853658</v>
      </c>
      <c r="U54" s="99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93"/>
      <c r="AK54" s="48"/>
      <c r="AL54" s="76"/>
      <c r="AM54" s="76"/>
    </row>
    <row r="55" spans="1:39">
      <c r="A55" s="12">
        <f t="shared" si="1"/>
        <v>15</v>
      </c>
      <c r="B55" s="32">
        <v>42</v>
      </c>
      <c r="C55" s="100"/>
      <c r="D55" s="100" t="s">
        <v>263</v>
      </c>
      <c r="E55" s="100" t="s">
        <v>276</v>
      </c>
      <c r="F55" s="100"/>
      <c r="G55" s="100"/>
      <c r="H55" s="100"/>
      <c r="I55" s="61">
        <v>0</v>
      </c>
      <c r="J55" s="91">
        <v>3.2</v>
      </c>
      <c r="K55" s="10">
        <v>3.5</v>
      </c>
      <c r="L55" s="10">
        <v>2.8</v>
      </c>
      <c r="M55" s="101">
        <v>1.2</v>
      </c>
      <c r="N55" s="101">
        <v>0.5</v>
      </c>
      <c r="O55" s="16">
        <v>1</v>
      </c>
      <c r="P55" s="16">
        <v>0.6</v>
      </c>
      <c r="Q55" s="16" t="s">
        <v>235</v>
      </c>
      <c r="R55" s="16" t="s">
        <v>243</v>
      </c>
      <c r="S55" s="10">
        <v>23.08</v>
      </c>
      <c r="T55" s="100">
        <f>((((J55+K55)+L55)+IF((((VLOOKUP(Q55,MogulsDD!$A$1:$C$1001,3,FALSE)*(M55+O55))/2)&gt;3.75),3.75,((VLOOKUP(Q55,MogulsDD!$A$1:$C$1001,3,FALSE)*(M55+O55))/2)))+IF((((VLOOKUP(R55,MogulsDD!$A$1:$C$1001,3,FALSE)*(N55+P55))/2)&gt;3.75),3.75,((VLOOKUP(R55,MogulsDD!$A$1:$C$1001,3,FALSE)*(N55+P55))/2)))+IF(((18-((12*S55)/$J$5))&gt;7.5),7.5,IF(((18-((12*S55)/$J$5))&lt;0),0,(18-((12*S55)/$J$5))))</f>
        <v>14.660756097560975</v>
      </c>
      <c r="U55" s="99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93"/>
      <c r="AK55" s="48"/>
      <c r="AL55" s="76"/>
      <c r="AM55" s="76"/>
    </row>
    <row r="56" spans="1:39">
      <c r="A56" s="12">
        <f t="shared" si="1"/>
        <v>16</v>
      </c>
      <c r="B56" s="32">
        <v>25</v>
      </c>
      <c r="C56" s="100"/>
      <c r="D56" s="100" t="s">
        <v>277</v>
      </c>
      <c r="E56" s="100" t="s">
        <v>278</v>
      </c>
      <c r="F56" s="100"/>
      <c r="G56" s="100"/>
      <c r="H56" s="100"/>
      <c r="I56" s="61" t="s">
        <v>21</v>
      </c>
      <c r="J56" s="91">
        <v>3.2</v>
      </c>
      <c r="K56" s="10">
        <v>3.1</v>
      </c>
      <c r="L56" s="10">
        <v>2.9</v>
      </c>
      <c r="M56" s="101">
        <v>1.3</v>
      </c>
      <c r="N56" s="101">
        <v>0.5</v>
      </c>
      <c r="O56" s="16">
        <v>1.1000000000000001</v>
      </c>
      <c r="P56" s="16">
        <v>0.5</v>
      </c>
      <c r="Q56" s="16" t="s">
        <v>235</v>
      </c>
      <c r="R56" s="16" t="s">
        <v>236</v>
      </c>
      <c r="S56" s="10">
        <v>23.78</v>
      </c>
      <c r="T56" s="100">
        <f>((((J56+K56)+L56)+IF((((VLOOKUP(Q56,MogulsDD!$A$1:$C$1001,3,FALSE)*(M56+O56))/2)&gt;3.75),3.75,((VLOOKUP(Q56,MogulsDD!$A$1:$C$1001,3,FALSE)*(M56+O56))/2)))+IF((((VLOOKUP(R56,MogulsDD!$A$1:$C$1001,3,FALSE)*(N56+P56))/2)&gt;3.75),3.75,((VLOOKUP(R56,MogulsDD!$A$1:$C$1001,3,FALSE)*(N56+P56))/2)))+IF(((18-((12*S56)/$J$5))&gt;7.5),7.5,IF(((18-((12*S56)/$J$5))&lt;0),0,(18-((12*S56)/$J$5))))</f>
        <v>14.297000000000001</v>
      </c>
      <c r="U56" s="99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93"/>
      <c r="AK56" s="48"/>
      <c r="AL56" s="76"/>
      <c r="AM56" s="76"/>
    </row>
    <row r="57" spans="1:39">
      <c r="A57" s="12">
        <f t="shared" si="1"/>
        <v>17</v>
      </c>
      <c r="B57" s="32">
        <v>34</v>
      </c>
      <c r="C57" s="100"/>
      <c r="D57" s="100" t="s">
        <v>279</v>
      </c>
      <c r="E57" s="100" t="s">
        <v>280</v>
      </c>
      <c r="F57" s="100"/>
      <c r="G57" s="100"/>
      <c r="H57" s="100"/>
      <c r="I57" s="61" t="s">
        <v>35</v>
      </c>
      <c r="J57" s="18">
        <v>2.7</v>
      </c>
      <c r="K57" s="22">
        <v>3.1</v>
      </c>
      <c r="L57" s="22">
        <v>3</v>
      </c>
      <c r="M57" s="1">
        <v>0.4</v>
      </c>
      <c r="N57" s="1">
        <v>0.6</v>
      </c>
      <c r="O57" s="25">
        <v>0.5</v>
      </c>
      <c r="P57" s="25">
        <v>0.4</v>
      </c>
      <c r="Q57" s="16" t="s">
        <v>243</v>
      </c>
      <c r="R57" s="16" t="s">
        <v>258</v>
      </c>
      <c r="S57" s="10">
        <v>23.05</v>
      </c>
      <c r="T57" s="100">
        <f>((((J57+K57)+L57)+IF((((VLOOKUP(Q57,MogulsDD!$A$1:$C$1001,3,FALSE)*(M57+O57))/2)&gt;3.75),3.75,((VLOOKUP(Q57,MogulsDD!$A$1:$C$1001,3,FALSE)*(M57+O57))/2)))+IF((((VLOOKUP(R57,MogulsDD!$A$1:$C$1001,3,FALSE)*(N57+P57))/2)&gt;3.75),3.75,((VLOOKUP(R57,MogulsDD!$A$1:$C$1001,3,FALSE)*(N57+P57))/2)))+IF(((18-((12*S57)/$J$5))&gt;7.5),7.5,IF(((18-((12*S57)/$J$5))&lt;0),0,(18-((12*S57)/$J$5))))</f>
        <v>13.702317073170731</v>
      </c>
      <c r="U57" s="99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93"/>
      <c r="AK57" s="48"/>
      <c r="AL57" s="76"/>
      <c r="AM57" s="76"/>
    </row>
    <row r="58" spans="1:39">
      <c r="A58" s="12">
        <f t="shared" si="1"/>
        <v>18</v>
      </c>
      <c r="B58" s="32">
        <v>17</v>
      </c>
      <c r="C58" s="100"/>
      <c r="D58" s="100" t="s">
        <v>277</v>
      </c>
      <c r="E58" s="100" t="s">
        <v>281</v>
      </c>
      <c r="F58" s="100"/>
      <c r="G58" s="100"/>
      <c r="H58" s="100"/>
      <c r="I58" s="61" t="s">
        <v>16</v>
      </c>
      <c r="J58" s="91">
        <v>3.2</v>
      </c>
      <c r="K58" s="10">
        <v>3.1</v>
      </c>
      <c r="L58" s="10">
        <v>3</v>
      </c>
      <c r="M58" s="101">
        <v>0.7</v>
      </c>
      <c r="N58" s="101">
        <v>0.3</v>
      </c>
      <c r="O58" s="16">
        <v>0.7</v>
      </c>
      <c r="P58" s="16">
        <v>0.5</v>
      </c>
      <c r="Q58" s="16" t="s">
        <v>243</v>
      </c>
      <c r="R58" s="16" t="s">
        <v>235</v>
      </c>
      <c r="S58" s="10">
        <v>24.8</v>
      </c>
      <c r="T58" s="100">
        <f>((((J58+K58)+L58)+IF((((VLOOKUP(Q58,MogulsDD!$A$1:$C$1001,3,FALSE)*(M58+O58))/2)&gt;3.75),3.75,((VLOOKUP(Q58,MogulsDD!$A$1:$C$1001,3,FALSE)*(M58+O58))/2)))+IF((((VLOOKUP(R58,MogulsDD!$A$1:$C$1001,3,FALSE)*(N58+P58))/2)&gt;3.75),3.75,((VLOOKUP(R58,MogulsDD!$A$1:$C$1001,3,FALSE)*(N58+P58))/2)))+IF(((18-((12*S58)/$J$5))&gt;7.5),7.5,IF(((18-((12*S58)/$J$5))&lt;0),0,(18-((12*S58)/$J$5))))</f>
        <v>13.026926829268293</v>
      </c>
      <c r="U58" s="99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93"/>
      <c r="AK58" s="48"/>
      <c r="AL58" s="76"/>
      <c r="AM58" s="76"/>
    </row>
    <row r="59" spans="1:39">
      <c r="A59" s="12">
        <f t="shared" si="1"/>
        <v>19</v>
      </c>
      <c r="B59" s="32">
        <v>18</v>
      </c>
      <c r="C59" s="100"/>
      <c r="D59" s="100" t="s">
        <v>282</v>
      </c>
      <c r="E59" s="100" t="s">
        <v>283</v>
      </c>
      <c r="F59" s="100"/>
      <c r="G59" s="100"/>
      <c r="H59" s="100"/>
      <c r="I59" s="61" t="s">
        <v>155</v>
      </c>
      <c r="J59" s="91">
        <v>2.7</v>
      </c>
      <c r="K59" s="10">
        <v>2.9</v>
      </c>
      <c r="L59" s="10">
        <v>2.6</v>
      </c>
      <c r="M59" s="101">
        <v>0.5</v>
      </c>
      <c r="N59" s="101">
        <v>0.3</v>
      </c>
      <c r="O59" s="16">
        <v>0.5</v>
      </c>
      <c r="P59" s="16">
        <v>0.4</v>
      </c>
      <c r="Q59" s="16" t="s">
        <v>236</v>
      </c>
      <c r="R59" s="16" t="s">
        <v>235</v>
      </c>
      <c r="S59" s="10">
        <v>26.15</v>
      </c>
      <c r="T59" s="100">
        <f>((((J59+K59)+L59)+IF((((VLOOKUP(Q59,MogulsDD!$A$1:$C$1001,3,FALSE)*(M59+O59))/2)&gt;3.75),3.75,((VLOOKUP(Q59,MogulsDD!$A$1:$C$1001,3,FALSE)*(M59+O59))/2)))+IF((((VLOOKUP(R59,MogulsDD!$A$1:$C$1001,3,FALSE)*(N59+P59))/2)&gt;3.75),3.75,((VLOOKUP(R59,MogulsDD!$A$1:$C$1001,3,FALSE)*(N59+P59))/2)))+IF(((18-((12*S59)/$J$5))&gt;7.5),7.5,IF(((18-((12*S59)/$J$5))&lt;0),0,(18-((12*S59)/$J$5))))</f>
        <v>11.39118292682927</v>
      </c>
      <c r="U59" s="99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93"/>
      <c r="AK59" s="48"/>
      <c r="AL59" s="76"/>
      <c r="AM59" s="76"/>
    </row>
    <row r="60" spans="1:39">
      <c r="A60" s="12">
        <f t="shared" si="1"/>
        <v>20</v>
      </c>
      <c r="B60" s="32">
        <v>16</v>
      </c>
      <c r="C60" s="100"/>
      <c r="D60" s="100" t="s">
        <v>282</v>
      </c>
      <c r="E60" s="100" t="s">
        <v>57</v>
      </c>
      <c r="F60" s="100"/>
      <c r="G60" s="100"/>
      <c r="H60" s="100"/>
      <c r="I60" s="61" t="s">
        <v>56</v>
      </c>
      <c r="J60" s="91">
        <v>0.1</v>
      </c>
      <c r="K60" s="10">
        <v>0.1</v>
      </c>
      <c r="L60" s="10">
        <v>0.1</v>
      </c>
      <c r="M60" s="101">
        <v>0.6</v>
      </c>
      <c r="N60" s="101">
        <v>0</v>
      </c>
      <c r="O60" s="16">
        <v>0.5</v>
      </c>
      <c r="P60" s="16">
        <v>0</v>
      </c>
      <c r="Q60" s="16" t="s">
        <v>235</v>
      </c>
      <c r="R60" s="16" t="s">
        <v>243</v>
      </c>
      <c r="S60" s="10">
        <v>9999</v>
      </c>
      <c r="T60" s="100">
        <f>((((J60+K60)+L60)+IF((((VLOOKUP(Q60,MogulsDD!$A$1:$C$1001,3,FALSE)*(M60+O60))/2)&gt;3.75),3.75,((VLOOKUP(Q60,MogulsDD!$A$1:$C$1001,3,FALSE)*(M60+O60))/2)))+IF((((VLOOKUP(R60,MogulsDD!$A$1:$C$1001,3,FALSE)*(N60+P60))/2)&gt;3.75),3.75,((VLOOKUP(R60,MogulsDD!$A$1:$C$1001,3,FALSE)*(N60+P60))/2)))+IF(((18-((12*S60)/$J$5))&gt;7.5),7.5,IF(((18-((12*S60)/$J$5))&lt;0),0,(18-((12*S60)/$J$5))))</f>
        <v>0.63550000000000006</v>
      </c>
      <c r="U60" s="99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93"/>
      <c r="AK60" s="48"/>
      <c r="AL60" s="76"/>
      <c r="AM60" s="76"/>
    </row>
    <row r="61" spans="1:39">
      <c r="A61" s="12">
        <f t="shared" si="1"/>
        <v>21</v>
      </c>
      <c r="B61" s="32">
        <v>36</v>
      </c>
      <c r="C61" s="100"/>
      <c r="D61" s="100"/>
      <c r="E61" s="100"/>
      <c r="F61" s="100"/>
      <c r="G61" s="100"/>
      <c r="H61" s="100"/>
      <c r="I61" s="61"/>
      <c r="J61" s="91"/>
      <c r="K61" s="10"/>
      <c r="L61" s="10"/>
      <c r="M61" s="101"/>
      <c r="N61" s="101"/>
      <c r="O61" s="16"/>
      <c r="P61" s="16"/>
      <c r="Q61" s="16" t="s">
        <v>243</v>
      </c>
      <c r="R61" s="16" t="s">
        <v>243</v>
      </c>
      <c r="S61" s="10">
        <v>9999</v>
      </c>
      <c r="T61" s="100">
        <f>((((J61+K61)+L61)+IF((((VLOOKUP(Q61,MogulsDD!$A$1:$C$1001,3,FALSE)*(M61+O61))/2)&gt;3.75),3.75,((VLOOKUP(Q61,MogulsDD!$A$1:$C$1001,3,FALSE)*(M61+O61))/2)))+IF((((VLOOKUP(R61,MogulsDD!$A$1:$C$1001,3,FALSE)*(N61+P61))/2)&gt;3.75),3.75,((VLOOKUP(R61,MogulsDD!$A$1:$C$1001,3,FALSE)*(N61+P61))/2)))+IF(((18-((12*S61)/$J$5))&gt;7.5),7.5,IF(((18-((12*S61)/$J$5))&lt;0),0,(18-((12*S61)/$J$5))))</f>
        <v>0</v>
      </c>
      <c r="U61" s="99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93"/>
      <c r="AK61" s="48"/>
      <c r="AL61" s="76"/>
      <c r="AM61" s="76"/>
    </row>
    <row r="62" spans="1:39">
      <c r="A62" s="12">
        <f t="shared" si="1"/>
        <v>21</v>
      </c>
      <c r="B62" s="32">
        <v>37</v>
      </c>
      <c r="C62" s="100"/>
      <c r="D62" s="100"/>
      <c r="E62" s="100"/>
      <c r="F62" s="100"/>
      <c r="G62" s="100"/>
      <c r="H62" s="100"/>
      <c r="I62" s="61"/>
      <c r="J62" s="91"/>
      <c r="K62" s="10"/>
      <c r="L62" s="10"/>
      <c r="M62" s="101"/>
      <c r="N62" s="101"/>
      <c r="O62" s="16"/>
      <c r="P62" s="16"/>
      <c r="Q62" s="16" t="s">
        <v>243</v>
      </c>
      <c r="R62" s="16" t="s">
        <v>243</v>
      </c>
      <c r="S62" s="10">
        <v>9999</v>
      </c>
      <c r="T62" s="100">
        <f>((((J62+K62)+L62)+IF((((VLOOKUP(Q62,MogulsDD!$A$1:$C$1001,3,FALSE)*(M62+O62))/2)&gt;3.75),3.75,((VLOOKUP(Q62,MogulsDD!$A$1:$C$1001,3,FALSE)*(M62+O62))/2)))+IF((((VLOOKUP(R62,MogulsDD!$A$1:$C$1001,3,FALSE)*(N62+P62))/2)&gt;3.75),3.75,((VLOOKUP(R62,MogulsDD!$A$1:$C$1001,3,FALSE)*(N62+P62))/2)))+IF(((18-((12*S62)/$J$5))&gt;7.5),7.5,IF(((18-((12*S62)/$J$5))&lt;0),0,(18-((12*S62)/$J$5))))</f>
        <v>0</v>
      </c>
      <c r="U62" s="99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93"/>
      <c r="AK62" s="48"/>
      <c r="AL62" s="76"/>
      <c r="AM62" s="76"/>
    </row>
    <row r="63" spans="1:39">
      <c r="A63" s="12">
        <f t="shared" si="1"/>
        <v>21</v>
      </c>
      <c r="B63" s="32">
        <v>38</v>
      </c>
      <c r="C63" s="100"/>
      <c r="D63" s="100"/>
      <c r="E63" s="100"/>
      <c r="F63" s="100"/>
      <c r="G63" s="100"/>
      <c r="H63" s="100"/>
      <c r="I63" s="61"/>
      <c r="J63" s="91"/>
      <c r="K63" s="10"/>
      <c r="L63" s="10"/>
      <c r="M63" s="101"/>
      <c r="N63" s="101"/>
      <c r="O63" s="16"/>
      <c r="P63" s="16"/>
      <c r="Q63" s="16" t="s">
        <v>243</v>
      </c>
      <c r="R63" s="16" t="s">
        <v>243</v>
      </c>
      <c r="S63" s="10">
        <v>9999</v>
      </c>
      <c r="T63" s="100">
        <f>((((J63+K63)+L63)+IF((((VLOOKUP(Q63,MogulsDD!$A$1:$C$1001,3,FALSE)*(M63+O63))/2)&gt;3.75),3.75,((VLOOKUP(Q63,MogulsDD!$A$1:$C$1001,3,FALSE)*(M63+O63))/2)))+IF((((VLOOKUP(R63,MogulsDD!$A$1:$C$1001,3,FALSE)*(N63+P63))/2)&gt;3.75),3.75,((VLOOKUP(R63,MogulsDD!$A$1:$C$1001,3,FALSE)*(N63+P63))/2)))+IF(((18-((12*S63)/$J$5))&gt;7.5),7.5,IF(((18-((12*S63)/$J$5))&lt;0),0,(18-((12*S63)/$J$5))))</f>
        <v>0</v>
      </c>
      <c r="U63" s="99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93"/>
      <c r="AK63" s="48"/>
      <c r="AL63" s="76"/>
      <c r="AM63" s="76"/>
    </row>
    <row r="64" spans="1:39">
      <c r="A64" s="12">
        <f t="shared" si="1"/>
        <v>21</v>
      </c>
      <c r="B64" s="32">
        <v>41</v>
      </c>
      <c r="C64" s="100"/>
      <c r="D64" s="100"/>
      <c r="E64" s="100"/>
      <c r="F64" s="100"/>
      <c r="G64" s="100"/>
      <c r="H64" s="100"/>
      <c r="I64" s="61"/>
      <c r="J64" s="91"/>
      <c r="K64" s="10"/>
      <c r="L64" s="10"/>
      <c r="M64" s="101"/>
      <c r="N64" s="101"/>
      <c r="O64" s="16"/>
      <c r="P64" s="16"/>
      <c r="Q64" s="16" t="s">
        <v>243</v>
      </c>
      <c r="R64" s="16" t="s">
        <v>243</v>
      </c>
      <c r="S64" s="10">
        <v>9999</v>
      </c>
      <c r="T64" s="100">
        <f>((((J64+K64)+L64)+IF((((VLOOKUP(Q64,MogulsDD!$A$1:$C$1001,3,FALSE)*(M64+O64))/2)&gt;3.75),3.75,((VLOOKUP(Q64,MogulsDD!$A$1:$C$1001,3,FALSE)*(M64+O64))/2)))+IF((((VLOOKUP(R64,MogulsDD!$A$1:$C$1001,3,FALSE)*(N64+P64))/2)&gt;3.75),3.75,((VLOOKUP(R64,MogulsDD!$A$1:$C$1001,3,FALSE)*(N64+P64))/2)))+IF(((18-((12*S64)/$J$5))&gt;7.5),7.5,IF(((18-((12*S64)/$J$5))&lt;0),0,(18-((12*S64)/$J$5))))</f>
        <v>0</v>
      </c>
      <c r="U64" s="99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93"/>
      <c r="AK64" s="48"/>
      <c r="AL64" s="76"/>
      <c r="AM64" s="76"/>
    </row>
    <row r="65" spans="1:39">
      <c r="A65" s="12">
        <f t="shared" si="1"/>
        <v>21</v>
      </c>
      <c r="B65" s="32">
        <v>42</v>
      </c>
      <c r="C65" s="100"/>
      <c r="D65" s="100"/>
      <c r="E65" s="100"/>
      <c r="F65" s="100"/>
      <c r="G65" s="100"/>
      <c r="H65" s="100"/>
      <c r="I65" s="61"/>
      <c r="J65" s="91"/>
      <c r="K65" s="10"/>
      <c r="L65" s="10"/>
      <c r="M65" s="101"/>
      <c r="N65" s="101"/>
      <c r="O65" s="16"/>
      <c r="P65" s="16"/>
      <c r="Q65" s="16" t="s">
        <v>243</v>
      </c>
      <c r="R65" s="16" t="s">
        <v>243</v>
      </c>
      <c r="S65" s="10">
        <v>9999</v>
      </c>
      <c r="T65" s="100">
        <f>((((J65+K65)+L65)+IF((((VLOOKUP(Q65,MogulsDD!$A$1:$C$1001,3,FALSE)*(M65+O65))/2)&gt;3.75),3.75,((VLOOKUP(Q65,MogulsDD!$A$1:$C$1001,3,FALSE)*(M65+O65))/2)))+IF((((VLOOKUP(R65,MogulsDD!$A$1:$C$1001,3,FALSE)*(N65+P65))/2)&gt;3.75),3.75,((VLOOKUP(R65,MogulsDD!$A$1:$C$1001,3,FALSE)*(N65+P65))/2)))+IF(((18-((12*S65)/$J$5))&gt;7.5),7.5,IF(((18-((12*S65)/$J$5))&lt;0),0,(18-((12*S65)/$J$5))))</f>
        <v>0</v>
      </c>
      <c r="U65" s="99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93"/>
      <c r="AK65" s="48"/>
      <c r="AL65" s="76"/>
      <c r="AM65" s="76"/>
    </row>
    <row r="66" spans="1:39">
      <c r="A66" s="12">
        <f t="shared" si="1"/>
        <v>21</v>
      </c>
      <c r="B66" s="32">
        <v>43</v>
      </c>
      <c r="C66" s="100"/>
      <c r="D66" s="100"/>
      <c r="E66" s="100"/>
      <c r="F66" s="100"/>
      <c r="G66" s="100"/>
      <c r="H66" s="100"/>
      <c r="I66" s="61"/>
      <c r="J66" s="91"/>
      <c r="K66" s="10"/>
      <c r="L66" s="10"/>
      <c r="M66" s="101"/>
      <c r="N66" s="101"/>
      <c r="O66" s="16"/>
      <c r="P66" s="16"/>
      <c r="Q66" s="16" t="s">
        <v>243</v>
      </c>
      <c r="R66" s="16" t="s">
        <v>243</v>
      </c>
      <c r="S66" s="10">
        <v>9999</v>
      </c>
      <c r="T66" s="100">
        <f>((((J66+K66)+L66)+IF((((VLOOKUP(Q66,MogulsDD!$A$1:$C$1001,3,FALSE)*(M66+O66))/2)&gt;3.75),3.75,((VLOOKUP(Q66,MogulsDD!$A$1:$C$1001,3,FALSE)*(M66+O66))/2)))+IF((((VLOOKUP(R66,MogulsDD!$A$1:$C$1001,3,FALSE)*(N66+P66))/2)&gt;3.75),3.75,((VLOOKUP(R66,MogulsDD!$A$1:$C$1001,3,FALSE)*(N66+P66))/2)))+IF(((18-((12*S66)/$J$5))&gt;7.5),7.5,IF(((18-((12*S66)/$J$5))&lt;0),0,(18-((12*S66)/$J$5))))</f>
        <v>0</v>
      </c>
      <c r="U66" s="99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93"/>
      <c r="AK66" s="48"/>
      <c r="AL66" s="76"/>
      <c r="AM66" s="76"/>
    </row>
    <row r="67" spans="1:39">
      <c r="A67" s="12">
        <f t="shared" si="1"/>
        <v>21</v>
      </c>
      <c r="B67" s="32">
        <v>44</v>
      </c>
      <c r="C67" s="100"/>
      <c r="D67" s="100"/>
      <c r="E67" s="100"/>
      <c r="F67" s="100"/>
      <c r="G67" s="100"/>
      <c r="H67" s="100"/>
      <c r="I67" s="61"/>
      <c r="J67" s="91"/>
      <c r="K67" s="10"/>
      <c r="L67" s="10"/>
      <c r="M67" s="101"/>
      <c r="N67" s="101"/>
      <c r="O67" s="16"/>
      <c r="P67" s="16"/>
      <c r="Q67" s="16" t="s">
        <v>243</v>
      </c>
      <c r="R67" s="16" t="s">
        <v>243</v>
      </c>
      <c r="S67" s="10">
        <v>9999</v>
      </c>
      <c r="T67" s="100">
        <f>((((J67+K67)+L67)+IF((((VLOOKUP(Q67,MogulsDD!$A$1:$C$1001,3,FALSE)*(M67+O67))/2)&gt;3.75),3.75,((VLOOKUP(Q67,MogulsDD!$A$1:$C$1001,3,FALSE)*(M67+O67))/2)))+IF((((VLOOKUP(R67,MogulsDD!$A$1:$C$1001,3,FALSE)*(N67+P67))/2)&gt;3.75),3.75,((VLOOKUP(R67,MogulsDD!$A$1:$C$1001,3,FALSE)*(N67+P67))/2)))+IF(((18-((12*S67)/$J$5))&gt;7.5),7.5,IF(((18-((12*S67)/$J$5))&lt;0),0,(18-((12*S67)/$J$5))))</f>
        <v>0</v>
      </c>
      <c r="U67" s="99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93"/>
      <c r="AK67" s="48"/>
      <c r="AL67" s="76"/>
      <c r="AM67" s="76"/>
    </row>
    <row r="68" spans="1:39">
      <c r="A68" s="12">
        <f t="shared" si="1"/>
        <v>21</v>
      </c>
      <c r="B68" s="32">
        <v>45</v>
      </c>
      <c r="C68" s="100"/>
      <c r="D68" s="100"/>
      <c r="E68" s="100"/>
      <c r="F68" s="100"/>
      <c r="G68" s="100"/>
      <c r="H68" s="100"/>
      <c r="I68" s="61"/>
      <c r="J68" s="91"/>
      <c r="K68" s="10"/>
      <c r="L68" s="10"/>
      <c r="M68" s="101"/>
      <c r="N68" s="101"/>
      <c r="O68" s="16"/>
      <c r="P68" s="16"/>
      <c r="Q68" s="16" t="s">
        <v>243</v>
      </c>
      <c r="R68" s="16" t="s">
        <v>243</v>
      </c>
      <c r="S68" s="10">
        <v>9999</v>
      </c>
      <c r="T68" s="100">
        <f>((((J68+K68)+L68)+IF((((VLOOKUP(Q68,MogulsDD!$A$1:$C$1001,3,FALSE)*(M68+O68))/2)&gt;3.75),3.75,((VLOOKUP(Q68,MogulsDD!$A$1:$C$1001,3,FALSE)*(M68+O68))/2)))+IF((((VLOOKUP(R68,MogulsDD!$A$1:$C$1001,3,FALSE)*(N68+P68))/2)&gt;3.75),3.75,((VLOOKUP(R68,MogulsDD!$A$1:$C$1001,3,FALSE)*(N68+P68))/2)))+IF(((18-((12*S68)/$J$5))&gt;7.5),7.5,IF(((18-((12*S68)/$J$5))&lt;0),0,(18-((12*S68)/$J$5))))</f>
        <v>0</v>
      </c>
      <c r="U68" s="99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93"/>
      <c r="AK68" s="48"/>
      <c r="AL68" s="76"/>
      <c r="AM68" s="76"/>
    </row>
    <row r="69" spans="1:39">
      <c r="A69" s="12">
        <f t="shared" si="1"/>
        <v>21</v>
      </c>
      <c r="B69" s="32">
        <v>46</v>
      </c>
      <c r="C69" s="100"/>
      <c r="D69" s="100"/>
      <c r="E69" s="100"/>
      <c r="F69" s="100"/>
      <c r="G69" s="100"/>
      <c r="H69" s="100"/>
      <c r="I69" s="61"/>
      <c r="J69" s="91"/>
      <c r="K69" s="10"/>
      <c r="L69" s="10"/>
      <c r="M69" s="101"/>
      <c r="N69" s="101"/>
      <c r="O69" s="16"/>
      <c r="P69" s="16"/>
      <c r="Q69" s="16" t="s">
        <v>243</v>
      </c>
      <c r="R69" s="16" t="s">
        <v>243</v>
      </c>
      <c r="S69" s="10">
        <v>9999</v>
      </c>
      <c r="T69" s="100">
        <f>((((J69+K69)+L69)+IF((((VLOOKUP(Q69,MogulsDD!$A$1:$C$1001,3,FALSE)*(M69+O69))/2)&gt;3.75),3.75,((VLOOKUP(Q69,MogulsDD!$A$1:$C$1001,3,FALSE)*(M69+O69))/2)))+IF((((VLOOKUP(R69,MogulsDD!$A$1:$C$1001,3,FALSE)*(N69+P69))/2)&gt;3.75),3.75,((VLOOKUP(R69,MogulsDD!$A$1:$C$1001,3,FALSE)*(N69+P69))/2)))+IF(((18-((12*S69)/$J$5))&gt;7.5),7.5,IF(((18-((12*S69)/$J$5))&lt;0),0,(18-((12*S69)/$J$5))))</f>
        <v>0</v>
      </c>
      <c r="U69" s="99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93"/>
      <c r="AK69" s="48"/>
      <c r="AL69" s="76"/>
      <c r="AM69" s="76"/>
    </row>
    <row r="70" spans="1:39">
      <c r="A70" s="12">
        <f t="shared" si="1"/>
        <v>21</v>
      </c>
      <c r="B70" s="32">
        <v>47</v>
      </c>
      <c r="C70" s="100"/>
      <c r="D70" s="100"/>
      <c r="E70" s="100"/>
      <c r="F70" s="100"/>
      <c r="G70" s="100"/>
      <c r="H70" s="100"/>
      <c r="I70" s="61"/>
      <c r="J70" s="91"/>
      <c r="K70" s="10"/>
      <c r="L70" s="10"/>
      <c r="M70" s="101"/>
      <c r="N70" s="101"/>
      <c r="O70" s="16"/>
      <c r="P70" s="16"/>
      <c r="Q70" s="16" t="s">
        <v>243</v>
      </c>
      <c r="R70" s="16" t="s">
        <v>243</v>
      </c>
      <c r="S70" s="10">
        <v>9999</v>
      </c>
      <c r="T70" s="100">
        <f>((((J70+K70)+L70)+IF((((VLOOKUP(Q70,MogulsDD!$A$1:$C$1001,3,FALSE)*(M70+O70))/2)&gt;3.75),3.75,((VLOOKUP(Q70,MogulsDD!$A$1:$C$1001,3,FALSE)*(M70+O70))/2)))+IF((((VLOOKUP(R70,MogulsDD!$A$1:$C$1001,3,FALSE)*(N70+P70))/2)&gt;3.75),3.75,((VLOOKUP(R70,MogulsDD!$A$1:$C$1001,3,FALSE)*(N70+P70))/2)))+IF(((18-((12*S70)/$J$5))&gt;7.5),7.5,IF(((18-((12*S70)/$J$5))&lt;0),0,(18-((12*S70)/$J$5))))</f>
        <v>0</v>
      </c>
      <c r="U70" s="99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93"/>
      <c r="AK70" s="48"/>
      <c r="AL70" s="76"/>
      <c r="AM70" s="76"/>
    </row>
    <row r="71" spans="1:39">
      <c r="A71" s="12">
        <f t="shared" si="1"/>
        <v>21</v>
      </c>
      <c r="B71" s="32">
        <v>48</v>
      </c>
      <c r="C71" s="100"/>
      <c r="D71" s="100"/>
      <c r="E71" s="100"/>
      <c r="F71" s="100"/>
      <c r="G71" s="100"/>
      <c r="H71" s="100"/>
      <c r="I71" s="61"/>
      <c r="J71" s="91"/>
      <c r="K71" s="10"/>
      <c r="L71" s="10"/>
      <c r="M71" s="101"/>
      <c r="N71" s="101"/>
      <c r="O71" s="16"/>
      <c r="P71" s="16"/>
      <c r="Q71" s="16" t="s">
        <v>243</v>
      </c>
      <c r="R71" s="16" t="s">
        <v>243</v>
      </c>
      <c r="S71" s="10">
        <v>9999</v>
      </c>
      <c r="T71" s="100">
        <f>((((J71+K71)+L71)+IF((((VLOOKUP(Q71,MogulsDD!$A$1:$C$1001,3,FALSE)*(M71+O71))/2)&gt;3.75),3.75,((VLOOKUP(Q71,MogulsDD!$A$1:$C$1001,3,FALSE)*(M71+O71))/2)))+IF((((VLOOKUP(R71,MogulsDD!$A$1:$C$1001,3,FALSE)*(N71+P71))/2)&gt;3.75),3.75,((VLOOKUP(R71,MogulsDD!$A$1:$C$1001,3,FALSE)*(N71+P71))/2)))+IF(((18-((12*S71)/$J$5))&gt;7.5),7.5,IF(((18-((12*S71)/$J$5))&lt;0),0,(18-((12*S71)/$J$5))))</f>
        <v>0</v>
      </c>
      <c r="U71" s="99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93"/>
      <c r="AK71" s="48"/>
      <c r="AL71" s="76"/>
      <c r="AM71" s="76"/>
    </row>
    <row r="72" spans="1:39">
      <c r="A72" s="12">
        <f t="shared" si="1"/>
        <v>21</v>
      </c>
      <c r="B72" s="32">
        <v>49</v>
      </c>
      <c r="C72" s="100"/>
      <c r="D72" s="100"/>
      <c r="E72" s="100"/>
      <c r="F72" s="100"/>
      <c r="G72" s="100"/>
      <c r="H72" s="100"/>
      <c r="I72" s="61"/>
      <c r="J72" s="91"/>
      <c r="K72" s="10"/>
      <c r="L72" s="10"/>
      <c r="M72" s="101"/>
      <c r="N72" s="101"/>
      <c r="O72" s="16"/>
      <c r="P72" s="16"/>
      <c r="Q72" s="16" t="s">
        <v>243</v>
      </c>
      <c r="R72" s="16" t="s">
        <v>243</v>
      </c>
      <c r="S72" s="10">
        <v>9999</v>
      </c>
      <c r="T72" s="100">
        <f>((((J72+K72)+L72)+IF((((VLOOKUP(Q72,MogulsDD!$A$1:$C$1001,3,FALSE)*(M72+O72))/2)&gt;3.75),3.75,((VLOOKUP(Q72,MogulsDD!$A$1:$C$1001,3,FALSE)*(M72+O72))/2)))+IF((((VLOOKUP(R72,MogulsDD!$A$1:$C$1001,3,FALSE)*(N72+P72))/2)&gt;3.75),3.75,((VLOOKUP(R72,MogulsDD!$A$1:$C$1001,3,FALSE)*(N72+P72))/2)))+IF(((18-((12*S72)/$J$5))&gt;7.5),7.5,IF(((18-((12*S72)/$J$5))&lt;0),0,(18-((12*S72)/$J$5))))</f>
        <v>0</v>
      </c>
      <c r="U72" s="99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93"/>
      <c r="AK72" s="48"/>
      <c r="AL72" s="76"/>
      <c r="AM72" s="76"/>
    </row>
    <row r="73" spans="1:39">
      <c r="A73" s="12">
        <f t="shared" ref="A73:A104" si="2">RANK(T73,$T$41:$T$140,0)</f>
        <v>21</v>
      </c>
      <c r="B73" s="32">
        <v>50</v>
      </c>
      <c r="C73" s="100"/>
      <c r="D73" s="100"/>
      <c r="E73" s="100"/>
      <c r="F73" s="100"/>
      <c r="G73" s="100"/>
      <c r="H73" s="100"/>
      <c r="I73" s="61"/>
      <c r="J73" s="91"/>
      <c r="K73" s="10"/>
      <c r="L73" s="10"/>
      <c r="M73" s="101"/>
      <c r="N73" s="101"/>
      <c r="O73" s="16"/>
      <c r="P73" s="16"/>
      <c r="Q73" s="16" t="s">
        <v>243</v>
      </c>
      <c r="R73" s="16" t="s">
        <v>243</v>
      </c>
      <c r="S73" s="10">
        <v>9999</v>
      </c>
      <c r="T73" s="100">
        <f>((((J73+K73)+L73)+IF((((VLOOKUP(Q73,MogulsDD!$A$1:$C$1001,3,FALSE)*(M73+O73))/2)&gt;3.75),3.75,((VLOOKUP(Q73,MogulsDD!$A$1:$C$1001,3,FALSE)*(M73+O73))/2)))+IF((((VLOOKUP(R73,MogulsDD!$A$1:$C$1001,3,FALSE)*(N73+P73))/2)&gt;3.75),3.75,((VLOOKUP(R73,MogulsDD!$A$1:$C$1001,3,FALSE)*(N73+P73))/2)))+IF(((18-((12*S73)/$J$5))&gt;7.5),7.5,IF(((18-((12*S73)/$J$5))&lt;0),0,(18-((12*S73)/$J$5))))</f>
        <v>0</v>
      </c>
      <c r="U73" s="99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93"/>
      <c r="AK73" s="48"/>
      <c r="AL73" s="76"/>
      <c r="AM73" s="76"/>
    </row>
    <row r="74" spans="1:39">
      <c r="A74" s="12">
        <f t="shared" si="2"/>
        <v>21</v>
      </c>
      <c r="B74" s="32">
        <v>51</v>
      </c>
      <c r="C74" s="100"/>
      <c r="D74" s="100"/>
      <c r="E74" s="100"/>
      <c r="F74" s="100"/>
      <c r="G74" s="100"/>
      <c r="H74" s="100"/>
      <c r="I74" s="61"/>
      <c r="J74" s="91"/>
      <c r="K74" s="10"/>
      <c r="L74" s="10"/>
      <c r="M74" s="101"/>
      <c r="N74" s="101"/>
      <c r="O74" s="16"/>
      <c r="P74" s="16"/>
      <c r="Q74" s="16" t="s">
        <v>243</v>
      </c>
      <c r="R74" s="16" t="s">
        <v>243</v>
      </c>
      <c r="S74" s="10">
        <v>9999</v>
      </c>
      <c r="T74" s="100">
        <f>((((J74+K74)+L74)+IF((((VLOOKUP(Q74,MogulsDD!$A$1:$C$1001,3,FALSE)*(M74+O74))/2)&gt;3.75),3.75,((VLOOKUP(Q74,MogulsDD!$A$1:$C$1001,3,FALSE)*(M74+O74))/2)))+IF((((VLOOKUP(R74,MogulsDD!$A$1:$C$1001,3,FALSE)*(N74+P74))/2)&gt;3.75),3.75,((VLOOKUP(R74,MogulsDD!$A$1:$C$1001,3,FALSE)*(N74+P74))/2)))+IF(((18-((12*S74)/$J$5))&gt;7.5),7.5,IF(((18-((12*S74)/$J$5))&lt;0),0,(18-((12*S74)/$J$5))))</f>
        <v>0</v>
      </c>
      <c r="U74" s="99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93"/>
      <c r="AK74" s="48"/>
      <c r="AL74" s="76"/>
      <c r="AM74" s="76"/>
    </row>
    <row r="75" spans="1:39">
      <c r="A75" s="12">
        <f t="shared" si="2"/>
        <v>21</v>
      </c>
      <c r="B75" s="32">
        <v>53</v>
      </c>
      <c r="C75" s="100"/>
      <c r="D75" s="100"/>
      <c r="E75" s="100"/>
      <c r="F75" s="100"/>
      <c r="G75" s="100"/>
      <c r="H75" s="100"/>
      <c r="I75" s="61"/>
      <c r="J75" s="43"/>
      <c r="K75" s="10"/>
      <c r="L75" s="10"/>
      <c r="M75" s="101"/>
      <c r="N75" s="102"/>
      <c r="O75" s="98"/>
      <c r="P75" s="98"/>
      <c r="Q75" s="16" t="s">
        <v>243</v>
      </c>
      <c r="R75" s="16" t="s">
        <v>243</v>
      </c>
      <c r="S75" s="10">
        <v>9999</v>
      </c>
      <c r="T75" s="100">
        <f>((((J75+K75)+L75)+IF((((VLOOKUP(Q75,MogulsDD!$A$1:$C$1001,3,FALSE)*(M75+O75))/2)&gt;3.75),3.75,((VLOOKUP(Q75,MogulsDD!$A$1:$C$1001,3,FALSE)*(M75+O75))/2)))+IF((((VLOOKUP(R75,MogulsDD!$A$1:$C$1001,3,FALSE)*(N75+P75))/2)&gt;3.75),3.75,((VLOOKUP(R75,MogulsDD!$A$1:$C$1001,3,FALSE)*(N75+P75))/2)))+IF(((18-((12*S75)/$J$5))&gt;7.5),7.5,IF(((18-((12*S75)/$J$5))&lt;0),0,(18-((12*S75)/$J$5))))</f>
        <v>0</v>
      </c>
      <c r="U75" s="99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93"/>
      <c r="AK75" s="48"/>
      <c r="AL75" s="76"/>
      <c r="AM75" s="76"/>
    </row>
    <row r="76" spans="1:39">
      <c r="A76" s="12">
        <f t="shared" si="2"/>
        <v>21</v>
      </c>
      <c r="B76" s="32"/>
      <c r="C76" s="100"/>
      <c r="D76" s="100"/>
      <c r="E76" s="100"/>
      <c r="F76" s="100"/>
      <c r="G76" s="100"/>
      <c r="H76" s="100"/>
      <c r="I76" s="61"/>
      <c r="J76" s="91"/>
      <c r="K76" s="10"/>
      <c r="L76" s="10"/>
      <c r="M76" s="101"/>
      <c r="N76" s="101"/>
      <c r="O76" s="16"/>
      <c r="P76" s="16"/>
      <c r="Q76" s="16" t="s">
        <v>243</v>
      </c>
      <c r="R76" s="16" t="s">
        <v>243</v>
      </c>
      <c r="S76" s="10">
        <v>9999</v>
      </c>
      <c r="T76" s="100">
        <f>((((J76+K76)+L76)+IF((((VLOOKUP(Q76,MogulsDD!$A$1:$C$1001,3,FALSE)*(M76+O76))/2)&gt;3.75),3.75,((VLOOKUP(Q76,MogulsDD!$A$1:$C$1001,3,FALSE)*(M76+O76))/2)))+IF((((VLOOKUP(R76,MogulsDD!$A$1:$C$1001,3,FALSE)*(N76+P76))/2)&gt;3.75),3.75,((VLOOKUP(R76,MogulsDD!$A$1:$C$1001,3,FALSE)*(N76+P76))/2)))+IF(((18-((12*S76)/$J$5))&gt;7.5),7.5,IF(((18-((12*S76)/$J$5))&lt;0),0,(18-((12*S76)/$J$5))))</f>
        <v>0</v>
      </c>
      <c r="U76" s="99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93"/>
      <c r="AK76" s="48"/>
      <c r="AL76" s="76"/>
      <c r="AM76" s="76"/>
    </row>
    <row r="77" spans="1:39">
      <c r="A77" s="12">
        <f t="shared" si="2"/>
        <v>21</v>
      </c>
      <c r="B77" s="32"/>
      <c r="C77" s="100"/>
      <c r="D77" s="100"/>
      <c r="E77" s="100"/>
      <c r="F77" s="100"/>
      <c r="G77" s="100"/>
      <c r="H77" s="100"/>
      <c r="I77" s="61"/>
      <c r="J77" s="91"/>
      <c r="K77" s="10"/>
      <c r="L77" s="10"/>
      <c r="M77" s="101"/>
      <c r="N77" s="101"/>
      <c r="O77" s="16"/>
      <c r="P77" s="16"/>
      <c r="Q77" s="16" t="s">
        <v>243</v>
      </c>
      <c r="R77" s="16" t="s">
        <v>243</v>
      </c>
      <c r="S77" s="10">
        <v>9999</v>
      </c>
      <c r="T77" s="100">
        <f>((((J77+K77)+L77)+IF((((VLOOKUP(Q77,MogulsDD!$A$1:$C$1001,3,FALSE)*(M77+O77))/2)&gt;3.75),3.75,((VLOOKUP(Q77,MogulsDD!$A$1:$C$1001,3,FALSE)*(M77+O77))/2)))+IF((((VLOOKUP(R77,MogulsDD!$A$1:$C$1001,3,FALSE)*(N77+P77))/2)&gt;3.75),3.75,((VLOOKUP(R77,MogulsDD!$A$1:$C$1001,3,FALSE)*(N77+P77))/2)))+IF(((18-((12*S77)/$J$5))&gt;7.5),7.5,IF(((18-((12*S77)/$J$5))&lt;0),0,(18-((12*S77)/$J$5))))</f>
        <v>0</v>
      </c>
      <c r="U77" s="99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93"/>
      <c r="AK77" s="48"/>
      <c r="AL77" s="76"/>
      <c r="AM77" s="76"/>
    </row>
    <row r="78" spans="1:39">
      <c r="A78" s="12">
        <f t="shared" si="2"/>
        <v>21</v>
      </c>
      <c r="B78" s="32"/>
      <c r="C78" s="100"/>
      <c r="D78" s="100"/>
      <c r="E78" s="100"/>
      <c r="F78" s="100"/>
      <c r="G78" s="100"/>
      <c r="H78" s="100"/>
      <c r="I78" s="61"/>
      <c r="J78" s="91"/>
      <c r="K78" s="10"/>
      <c r="L78" s="10"/>
      <c r="M78" s="101"/>
      <c r="N78" s="101"/>
      <c r="O78" s="16"/>
      <c r="P78" s="16"/>
      <c r="Q78" s="16" t="s">
        <v>243</v>
      </c>
      <c r="R78" s="16" t="s">
        <v>243</v>
      </c>
      <c r="S78" s="10">
        <v>9999</v>
      </c>
      <c r="T78" s="100">
        <f>((((J78+K78)+L78)+IF((((VLOOKUP(Q78,MogulsDD!$A$1:$C$1001,3,FALSE)*(M78+O78))/2)&gt;3.75),3.75,((VLOOKUP(Q78,MogulsDD!$A$1:$C$1001,3,FALSE)*(M78+O78))/2)))+IF((((VLOOKUP(R78,MogulsDD!$A$1:$C$1001,3,FALSE)*(N78+P78))/2)&gt;3.75),3.75,((VLOOKUP(R78,MogulsDD!$A$1:$C$1001,3,FALSE)*(N78+P78))/2)))+IF(((18-((12*S78)/$J$5))&gt;7.5),7.5,IF(((18-((12*S78)/$J$5))&lt;0),0,(18-((12*S78)/$J$5))))</f>
        <v>0</v>
      </c>
      <c r="U78" s="99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93"/>
      <c r="AK78" s="48"/>
      <c r="AL78" s="76"/>
      <c r="AM78" s="76"/>
    </row>
    <row r="79" spans="1:39">
      <c r="A79" s="12">
        <f t="shared" si="2"/>
        <v>21</v>
      </c>
      <c r="B79" s="32"/>
      <c r="C79" s="100"/>
      <c r="D79" s="100"/>
      <c r="E79" s="100"/>
      <c r="F79" s="100"/>
      <c r="G79" s="100"/>
      <c r="H79" s="100"/>
      <c r="I79" s="61"/>
      <c r="J79" s="91"/>
      <c r="K79" s="10"/>
      <c r="L79" s="10"/>
      <c r="M79" s="101"/>
      <c r="N79" s="101"/>
      <c r="O79" s="16"/>
      <c r="P79" s="16"/>
      <c r="Q79" s="16" t="s">
        <v>243</v>
      </c>
      <c r="R79" s="16" t="s">
        <v>243</v>
      </c>
      <c r="S79" s="10">
        <v>9999</v>
      </c>
      <c r="T79" s="100">
        <f>((((J79+K79)+L79)+IF((((VLOOKUP(Q79,MogulsDD!$A$1:$C$1001,3,FALSE)*(M79+O79))/2)&gt;3.75),3.75,((VLOOKUP(Q79,MogulsDD!$A$1:$C$1001,3,FALSE)*(M79+O79))/2)))+IF((((VLOOKUP(R79,MogulsDD!$A$1:$C$1001,3,FALSE)*(N79+P79))/2)&gt;3.75),3.75,((VLOOKUP(R79,MogulsDD!$A$1:$C$1001,3,FALSE)*(N79+P79))/2)))+IF(((18-((12*S79)/$J$5))&gt;7.5),7.5,IF(((18-((12*S79)/$J$5))&lt;0),0,(18-((12*S79)/$J$5))))</f>
        <v>0</v>
      </c>
      <c r="U79" s="99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93"/>
      <c r="AK79" s="48"/>
      <c r="AL79" s="76"/>
      <c r="AM79" s="76"/>
    </row>
    <row r="80" spans="1:39">
      <c r="A80" s="12">
        <f t="shared" si="2"/>
        <v>21</v>
      </c>
      <c r="B80" s="32"/>
      <c r="C80" s="100"/>
      <c r="D80" s="100"/>
      <c r="E80" s="100"/>
      <c r="F80" s="100"/>
      <c r="G80" s="100"/>
      <c r="H80" s="100"/>
      <c r="I80" s="61"/>
      <c r="J80" s="91"/>
      <c r="K80" s="10"/>
      <c r="L80" s="10"/>
      <c r="M80" s="101"/>
      <c r="N80" s="101"/>
      <c r="O80" s="16"/>
      <c r="P80" s="16"/>
      <c r="Q80" s="16" t="s">
        <v>243</v>
      </c>
      <c r="R80" s="16" t="s">
        <v>243</v>
      </c>
      <c r="S80" s="10">
        <v>9999</v>
      </c>
      <c r="T80" s="100">
        <f>((((J80+K80)+L80)+IF((((VLOOKUP(Q80,MogulsDD!$A$1:$C$1001,3,FALSE)*(M80+O80))/2)&gt;3.75),3.75,((VLOOKUP(Q80,MogulsDD!$A$1:$C$1001,3,FALSE)*(M80+O80))/2)))+IF((((VLOOKUP(R80,MogulsDD!$A$1:$C$1001,3,FALSE)*(N80+P80))/2)&gt;3.75),3.75,((VLOOKUP(R80,MogulsDD!$A$1:$C$1001,3,FALSE)*(N80+P80))/2)))+IF(((18-((12*S80)/$J$5))&gt;7.5),7.5,IF(((18-((12*S80)/$J$5))&lt;0),0,(18-((12*S80)/$J$5))))</f>
        <v>0</v>
      </c>
      <c r="U80" s="99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93"/>
      <c r="AK80" s="48"/>
      <c r="AL80" s="76"/>
      <c r="AM80" s="76"/>
    </row>
    <row r="81" spans="1:39">
      <c r="A81" s="12">
        <f t="shared" si="2"/>
        <v>21</v>
      </c>
      <c r="B81" s="32"/>
      <c r="C81" s="100"/>
      <c r="D81" s="100"/>
      <c r="E81" s="100"/>
      <c r="F81" s="100"/>
      <c r="G81" s="100"/>
      <c r="H81" s="100"/>
      <c r="I81" s="61"/>
      <c r="J81" s="91"/>
      <c r="K81" s="10"/>
      <c r="L81" s="10"/>
      <c r="M81" s="101"/>
      <c r="N81" s="101"/>
      <c r="O81" s="16"/>
      <c r="P81" s="16"/>
      <c r="Q81" s="16" t="s">
        <v>243</v>
      </c>
      <c r="R81" s="16" t="s">
        <v>243</v>
      </c>
      <c r="S81" s="10">
        <v>9999</v>
      </c>
      <c r="T81" s="100">
        <f>((((J81+K81)+L81)+IF((((VLOOKUP(Q81,MogulsDD!$A$1:$C$1001,3,FALSE)*(M81+O81))/2)&gt;3.75),3.75,((VLOOKUP(Q81,MogulsDD!$A$1:$C$1001,3,FALSE)*(M81+O81))/2)))+IF((((VLOOKUP(R81,MogulsDD!$A$1:$C$1001,3,FALSE)*(N81+P81))/2)&gt;3.75),3.75,((VLOOKUP(R81,MogulsDD!$A$1:$C$1001,3,FALSE)*(N81+P81))/2)))+IF(((18-((12*S81)/$J$5))&gt;7.5),7.5,IF(((18-((12*S81)/$J$5))&lt;0),0,(18-((12*S81)/$J$5))))</f>
        <v>0</v>
      </c>
      <c r="U81" s="99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93"/>
      <c r="AK81" s="48"/>
      <c r="AL81" s="76"/>
      <c r="AM81" s="76"/>
    </row>
    <row r="82" spans="1:39">
      <c r="A82" s="12">
        <f t="shared" si="2"/>
        <v>21</v>
      </c>
      <c r="B82" s="32"/>
      <c r="C82" s="100"/>
      <c r="D82" s="100"/>
      <c r="E82" s="100"/>
      <c r="F82" s="100"/>
      <c r="G82" s="100"/>
      <c r="H82" s="100"/>
      <c r="I82" s="61"/>
      <c r="J82" s="91"/>
      <c r="K82" s="10"/>
      <c r="L82" s="10"/>
      <c r="M82" s="101"/>
      <c r="N82" s="101"/>
      <c r="O82" s="16"/>
      <c r="P82" s="16"/>
      <c r="Q82" s="16" t="s">
        <v>243</v>
      </c>
      <c r="R82" s="16" t="s">
        <v>243</v>
      </c>
      <c r="S82" s="10">
        <v>9999</v>
      </c>
      <c r="T82" s="100">
        <f>((((J82+K82)+L82)+IF((((VLOOKUP(Q82,MogulsDD!$A$1:$C$1001,3,FALSE)*(M82+O82))/2)&gt;3.75),3.75,((VLOOKUP(Q82,MogulsDD!$A$1:$C$1001,3,FALSE)*(M82+O82))/2)))+IF((((VLOOKUP(R82,MogulsDD!$A$1:$C$1001,3,FALSE)*(N82+P82))/2)&gt;3.75),3.75,((VLOOKUP(R82,MogulsDD!$A$1:$C$1001,3,FALSE)*(N82+P82))/2)))+IF(((18-((12*S82)/$J$5))&gt;7.5),7.5,IF(((18-((12*S82)/$J$5))&lt;0),0,(18-((12*S82)/$J$5))))</f>
        <v>0</v>
      </c>
      <c r="U82" s="99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93"/>
      <c r="AK82" s="48"/>
      <c r="AL82" s="76"/>
      <c r="AM82" s="76"/>
    </row>
    <row r="83" spans="1:39">
      <c r="A83" s="12">
        <f t="shared" si="2"/>
        <v>21</v>
      </c>
      <c r="B83" s="32"/>
      <c r="C83" s="100"/>
      <c r="D83" s="100"/>
      <c r="E83" s="100"/>
      <c r="F83" s="100"/>
      <c r="G83" s="100"/>
      <c r="H83" s="100"/>
      <c r="I83" s="61"/>
      <c r="J83" s="91"/>
      <c r="K83" s="10"/>
      <c r="L83" s="10"/>
      <c r="M83" s="101"/>
      <c r="N83" s="101"/>
      <c r="O83" s="16"/>
      <c r="P83" s="16"/>
      <c r="Q83" s="16" t="s">
        <v>243</v>
      </c>
      <c r="R83" s="16" t="s">
        <v>243</v>
      </c>
      <c r="S83" s="10">
        <v>9999</v>
      </c>
      <c r="T83" s="100">
        <f>((((J83+K83)+L83)+IF((((VLOOKUP(Q83,MogulsDD!$A$1:$C$1001,3,FALSE)*(M83+O83))/2)&gt;3.75),3.75,((VLOOKUP(Q83,MogulsDD!$A$1:$C$1001,3,FALSE)*(M83+O83))/2)))+IF((((VLOOKUP(R83,MogulsDD!$A$1:$C$1001,3,FALSE)*(N83+P83))/2)&gt;3.75),3.75,((VLOOKUP(R83,MogulsDD!$A$1:$C$1001,3,FALSE)*(N83+P83))/2)))+IF(((18-((12*S83)/$J$5))&gt;7.5),7.5,IF(((18-((12*S83)/$J$5))&lt;0),0,(18-((12*S83)/$J$5))))</f>
        <v>0</v>
      </c>
      <c r="U83" s="99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93"/>
      <c r="AK83" s="48"/>
      <c r="AL83" s="76"/>
      <c r="AM83" s="76"/>
    </row>
    <row r="84" spans="1:39">
      <c r="A84" s="12">
        <f t="shared" si="2"/>
        <v>21</v>
      </c>
      <c r="B84" s="32"/>
      <c r="C84" s="100"/>
      <c r="D84" s="100"/>
      <c r="E84" s="100"/>
      <c r="F84" s="100"/>
      <c r="G84" s="100"/>
      <c r="H84" s="100"/>
      <c r="I84" s="61"/>
      <c r="J84" s="91"/>
      <c r="K84" s="10"/>
      <c r="L84" s="10"/>
      <c r="M84" s="101"/>
      <c r="N84" s="101"/>
      <c r="O84" s="16"/>
      <c r="P84" s="16"/>
      <c r="Q84" s="16" t="s">
        <v>243</v>
      </c>
      <c r="R84" s="16" t="s">
        <v>243</v>
      </c>
      <c r="S84" s="10">
        <v>9999</v>
      </c>
      <c r="T84" s="100">
        <f>((((J84+K84)+L84)+IF((((VLOOKUP(Q84,MogulsDD!$A$1:$C$1001,3,FALSE)*(M84+O84))/2)&gt;3.75),3.75,((VLOOKUP(Q84,MogulsDD!$A$1:$C$1001,3,FALSE)*(M84+O84))/2)))+IF((((VLOOKUP(R84,MogulsDD!$A$1:$C$1001,3,FALSE)*(N84+P84))/2)&gt;3.75),3.75,((VLOOKUP(R84,MogulsDD!$A$1:$C$1001,3,FALSE)*(N84+P84))/2)))+IF(((18-((12*S84)/$J$5))&gt;7.5),7.5,IF(((18-((12*S84)/$J$5))&lt;0),0,(18-((12*S84)/$J$5))))</f>
        <v>0</v>
      </c>
      <c r="U84" s="99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93"/>
      <c r="AK84" s="48"/>
      <c r="AL84" s="76"/>
      <c r="AM84" s="76"/>
    </row>
    <row r="85" spans="1:39">
      <c r="A85" s="12">
        <f t="shared" si="2"/>
        <v>21</v>
      </c>
      <c r="B85" s="32"/>
      <c r="C85" s="100"/>
      <c r="D85" s="100"/>
      <c r="E85" s="100"/>
      <c r="F85" s="100"/>
      <c r="G85" s="100"/>
      <c r="H85" s="100"/>
      <c r="I85" s="61"/>
      <c r="J85" s="91"/>
      <c r="K85" s="10"/>
      <c r="L85" s="10"/>
      <c r="M85" s="101"/>
      <c r="N85" s="101"/>
      <c r="O85" s="16"/>
      <c r="P85" s="16"/>
      <c r="Q85" s="16" t="s">
        <v>243</v>
      </c>
      <c r="R85" s="16" t="s">
        <v>243</v>
      </c>
      <c r="S85" s="10">
        <v>9999</v>
      </c>
      <c r="T85" s="100">
        <f>((((J85+K85)+L85)+IF((((VLOOKUP(Q85,MogulsDD!$A$1:$C$1001,3,FALSE)*(M85+O85))/2)&gt;3.75),3.75,((VLOOKUP(Q85,MogulsDD!$A$1:$C$1001,3,FALSE)*(M85+O85))/2)))+IF((((VLOOKUP(R85,MogulsDD!$A$1:$C$1001,3,FALSE)*(N85+P85))/2)&gt;3.75),3.75,((VLOOKUP(R85,MogulsDD!$A$1:$C$1001,3,FALSE)*(N85+P85))/2)))+IF(((18-((12*S85)/$J$5))&gt;7.5),7.5,IF(((18-((12*S85)/$J$5))&lt;0),0,(18-((12*S85)/$J$5))))</f>
        <v>0</v>
      </c>
      <c r="U85" s="99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93"/>
      <c r="AK85" s="48"/>
      <c r="AL85" s="76"/>
      <c r="AM85" s="76"/>
    </row>
    <row r="86" spans="1:39">
      <c r="A86" s="12">
        <f t="shared" si="2"/>
        <v>21</v>
      </c>
      <c r="B86" s="32"/>
      <c r="C86" s="100"/>
      <c r="D86" s="100"/>
      <c r="E86" s="100"/>
      <c r="F86" s="100"/>
      <c r="G86" s="100"/>
      <c r="H86" s="100"/>
      <c r="I86" s="61"/>
      <c r="J86" s="91"/>
      <c r="K86" s="10"/>
      <c r="L86" s="10"/>
      <c r="M86" s="101"/>
      <c r="N86" s="101"/>
      <c r="O86" s="16"/>
      <c r="P86" s="16"/>
      <c r="Q86" s="16" t="s">
        <v>243</v>
      </c>
      <c r="R86" s="16" t="s">
        <v>243</v>
      </c>
      <c r="S86" s="10">
        <v>9999</v>
      </c>
      <c r="T86" s="100">
        <f>((((J86+K86)+L86)+IF((((VLOOKUP(Q86,MogulsDD!$A$1:$C$1001,3,FALSE)*(M86+O86))/2)&gt;3.75),3.75,((VLOOKUP(Q86,MogulsDD!$A$1:$C$1001,3,FALSE)*(M86+O86))/2)))+IF((((VLOOKUP(R86,MogulsDD!$A$1:$C$1001,3,FALSE)*(N86+P86))/2)&gt;3.75),3.75,((VLOOKUP(R86,MogulsDD!$A$1:$C$1001,3,FALSE)*(N86+P86))/2)))+IF(((18-((12*S86)/$J$5))&gt;7.5),7.5,IF(((18-((12*S86)/$J$5))&lt;0),0,(18-((12*S86)/$J$5))))</f>
        <v>0</v>
      </c>
      <c r="U86" s="99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93"/>
      <c r="AK86" s="48"/>
      <c r="AL86" s="76"/>
      <c r="AM86" s="76"/>
    </row>
    <row r="87" spans="1:39">
      <c r="A87" s="12">
        <f t="shared" si="2"/>
        <v>21</v>
      </c>
      <c r="B87" s="32"/>
      <c r="C87" s="100"/>
      <c r="D87" s="100"/>
      <c r="E87" s="100"/>
      <c r="F87" s="100"/>
      <c r="G87" s="100"/>
      <c r="H87" s="100"/>
      <c r="I87" s="61"/>
      <c r="J87" s="91"/>
      <c r="K87" s="10"/>
      <c r="L87" s="10"/>
      <c r="M87" s="101"/>
      <c r="N87" s="101"/>
      <c r="O87" s="16"/>
      <c r="P87" s="16"/>
      <c r="Q87" s="16" t="s">
        <v>243</v>
      </c>
      <c r="R87" s="16" t="s">
        <v>243</v>
      </c>
      <c r="S87" s="10">
        <v>9999</v>
      </c>
      <c r="T87" s="100">
        <f>((((J87+K87)+L87)+IF((((VLOOKUP(Q87,MogulsDD!$A$1:$C$1001,3,FALSE)*(M87+O87))/2)&gt;3.75),3.75,((VLOOKUP(Q87,MogulsDD!$A$1:$C$1001,3,FALSE)*(M87+O87))/2)))+IF((((VLOOKUP(R87,MogulsDD!$A$1:$C$1001,3,FALSE)*(N87+P87))/2)&gt;3.75),3.75,((VLOOKUP(R87,MogulsDD!$A$1:$C$1001,3,FALSE)*(N87+P87))/2)))+IF(((18-((12*S87)/$J$5))&gt;7.5),7.5,IF(((18-((12*S87)/$J$5))&lt;0),0,(18-((12*S87)/$J$5))))</f>
        <v>0</v>
      </c>
      <c r="U87" s="99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93"/>
      <c r="AK87" s="48"/>
      <c r="AL87" s="76"/>
      <c r="AM87" s="76"/>
    </row>
    <row r="88" spans="1:39">
      <c r="A88" s="12">
        <f t="shared" si="2"/>
        <v>21</v>
      </c>
      <c r="B88" s="32"/>
      <c r="C88" s="100"/>
      <c r="D88" s="100"/>
      <c r="E88" s="100"/>
      <c r="F88" s="100"/>
      <c r="G88" s="100"/>
      <c r="H88" s="100"/>
      <c r="I88" s="61"/>
      <c r="J88" s="91"/>
      <c r="K88" s="10"/>
      <c r="L88" s="10"/>
      <c r="M88" s="101"/>
      <c r="N88" s="101"/>
      <c r="O88" s="16"/>
      <c r="P88" s="16"/>
      <c r="Q88" s="16" t="s">
        <v>243</v>
      </c>
      <c r="R88" s="16" t="s">
        <v>243</v>
      </c>
      <c r="S88" s="10">
        <v>9999</v>
      </c>
      <c r="T88" s="100">
        <f>((((J88+K88)+L88)+IF((((VLOOKUP(Q88,MogulsDD!$A$1:$C$1001,3,FALSE)*(M88+O88))/2)&gt;3.75),3.75,((VLOOKUP(Q88,MogulsDD!$A$1:$C$1001,3,FALSE)*(M88+O88))/2)))+IF((((VLOOKUP(R88,MogulsDD!$A$1:$C$1001,3,FALSE)*(N88+P88))/2)&gt;3.75),3.75,((VLOOKUP(R88,MogulsDD!$A$1:$C$1001,3,FALSE)*(N88+P88))/2)))+IF(((18-((12*S88)/$J$5))&gt;7.5),7.5,IF(((18-((12*S88)/$J$5))&lt;0),0,(18-((12*S88)/$J$5))))</f>
        <v>0</v>
      </c>
      <c r="U88" s="99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93"/>
      <c r="AK88" s="48"/>
      <c r="AL88" s="76"/>
      <c r="AM88" s="76"/>
    </row>
    <row r="89" spans="1:39">
      <c r="A89" s="12">
        <f t="shared" si="2"/>
        <v>21</v>
      </c>
      <c r="B89" s="32"/>
      <c r="C89" s="100"/>
      <c r="D89" s="100"/>
      <c r="E89" s="100"/>
      <c r="F89" s="100"/>
      <c r="G89" s="100"/>
      <c r="H89" s="100"/>
      <c r="I89" s="61"/>
      <c r="J89" s="91"/>
      <c r="K89" s="10"/>
      <c r="L89" s="10"/>
      <c r="M89" s="101"/>
      <c r="N89" s="101"/>
      <c r="O89" s="16"/>
      <c r="P89" s="16"/>
      <c r="Q89" s="16" t="s">
        <v>243</v>
      </c>
      <c r="R89" s="16" t="s">
        <v>243</v>
      </c>
      <c r="S89" s="10">
        <v>9999</v>
      </c>
      <c r="T89" s="100">
        <f>((((J89+K89)+L89)+IF((((VLOOKUP(Q89,MogulsDD!$A$1:$C$1001,3,FALSE)*(M89+O89))/2)&gt;3.75),3.75,((VLOOKUP(Q89,MogulsDD!$A$1:$C$1001,3,FALSE)*(M89+O89))/2)))+IF((((VLOOKUP(R89,MogulsDD!$A$1:$C$1001,3,FALSE)*(N89+P89))/2)&gt;3.75),3.75,((VLOOKUP(R89,MogulsDD!$A$1:$C$1001,3,FALSE)*(N89+P89))/2)))+IF(((18-((12*S89)/$J$5))&gt;7.5),7.5,IF(((18-((12*S89)/$J$5))&lt;0),0,(18-((12*S89)/$J$5))))</f>
        <v>0</v>
      </c>
      <c r="U89" s="99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93"/>
      <c r="AK89" s="48"/>
      <c r="AL89" s="76"/>
      <c r="AM89" s="76"/>
    </row>
    <row r="90" spans="1:39">
      <c r="A90" s="12">
        <f t="shared" si="2"/>
        <v>21</v>
      </c>
      <c r="B90" s="32"/>
      <c r="C90" s="100"/>
      <c r="D90" s="100"/>
      <c r="E90" s="100"/>
      <c r="F90" s="100"/>
      <c r="G90" s="100"/>
      <c r="H90" s="100"/>
      <c r="I90" s="61"/>
      <c r="J90" s="91"/>
      <c r="K90" s="10"/>
      <c r="L90" s="10"/>
      <c r="M90" s="101"/>
      <c r="N90" s="101"/>
      <c r="O90" s="16"/>
      <c r="P90" s="16"/>
      <c r="Q90" s="16" t="s">
        <v>243</v>
      </c>
      <c r="R90" s="16" t="s">
        <v>243</v>
      </c>
      <c r="S90" s="10">
        <v>9999</v>
      </c>
      <c r="T90" s="100">
        <f>((((J90+K90)+L90)+IF((((VLOOKUP(Q90,MogulsDD!$A$1:$C$1001,3,FALSE)*(M90+O90))/2)&gt;3.75),3.75,((VLOOKUP(Q90,MogulsDD!$A$1:$C$1001,3,FALSE)*(M90+O90))/2)))+IF((((VLOOKUP(R90,MogulsDD!$A$1:$C$1001,3,FALSE)*(N90+P90))/2)&gt;3.75),3.75,((VLOOKUP(R90,MogulsDD!$A$1:$C$1001,3,FALSE)*(N90+P90))/2)))+IF(((18-((12*S90)/$J$5))&gt;7.5),7.5,IF(((18-((12*S90)/$J$5))&lt;0),0,(18-((12*S90)/$J$5))))</f>
        <v>0</v>
      </c>
      <c r="U90" s="99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93"/>
      <c r="AK90" s="48"/>
      <c r="AL90" s="76"/>
      <c r="AM90" s="76"/>
    </row>
    <row r="91" spans="1:39">
      <c r="A91" s="12">
        <f t="shared" si="2"/>
        <v>21</v>
      </c>
      <c r="B91" s="32"/>
      <c r="C91" s="100"/>
      <c r="D91" s="100"/>
      <c r="E91" s="100"/>
      <c r="F91" s="100"/>
      <c r="G91" s="100"/>
      <c r="H91" s="100"/>
      <c r="I91" s="61"/>
      <c r="J91" s="91"/>
      <c r="K91" s="10"/>
      <c r="L91" s="10"/>
      <c r="M91" s="101"/>
      <c r="N91" s="101"/>
      <c r="O91" s="16"/>
      <c r="P91" s="16"/>
      <c r="Q91" s="16" t="s">
        <v>243</v>
      </c>
      <c r="R91" s="16" t="s">
        <v>243</v>
      </c>
      <c r="S91" s="10">
        <v>9999</v>
      </c>
      <c r="T91" s="100">
        <f>((((J91+K91)+L91)+IF((((VLOOKUP(Q91,MogulsDD!$A$1:$C$1001,3,FALSE)*(M91+O91))/2)&gt;3.75),3.75,((VLOOKUP(Q91,MogulsDD!$A$1:$C$1001,3,FALSE)*(M91+O91))/2)))+IF((((VLOOKUP(R91,MogulsDD!$A$1:$C$1001,3,FALSE)*(N91+P91))/2)&gt;3.75),3.75,((VLOOKUP(R91,MogulsDD!$A$1:$C$1001,3,FALSE)*(N91+P91))/2)))+IF(((18-((12*S91)/$J$5))&gt;7.5),7.5,IF(((18-((12*S91)/$J$5))&lt;0),0,(18-((12*S91)/$J$5))))</f>
        <v>0</v>
      </c>
      <c r="U91" s="99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93"/>
      <c r="AK91" s="48"/>
      <c r="AL91" s="76"/>
      <c r="AM91" s="76"/>
    </row>
    <row r="92" spans="1:39">
      <c r="A92" s="12">
        <f t="shared" si="2"/>
        <v>21</v>
      </c>
      <c r="B92" s="32"/>
      <c r="C92" s="100"/>
      <c r="D92" s="100"/>
      <c r="E92" s="100"/>
      <c r="F92" s="100"/>
      <c r="G92" s="100"/>
      <c r="H92" s="100"/>
      <c r="I92" s="61"/>
      <c r="J92" s="91"/>
      <c r="K92" s="10"/>
      <c r="L92" s="10"/>
      <c r="M92" s="101"/>
      <c r="N92" s="101"/>
      <c r="O92" s="16"/>
      <c r="P92" s="16"/>
      <c r="Q92" s="16" t="s">
        <v>243</v>
      </c>
      <c r="R92" s="16" t="s">
        <v>243</v>
      </c>
      <c r="S92" s="10">
        <v>9999</v>
      </c>
      <c r="T92" s="100">
        <f>((((J92+K92)+L92)+IF((((VLOOKUP(Q92,MogulsDD!$A$1:$C$1001,3,FALSE)*(M92+O92))/2)&gt;3.75),3.75,((VLOOKUP(Q92,MogulsDD!$A$1:$C$1001,3,FALSE)*(M92+O92))/2)))+IF((((VLOOKUP(R92,MogulsDD!$A$1:$C$1001,3,FALSE)*(N92+P92))/2)&gt;3.75),3.75,((VLOOKUP(R92,MogulsDD!$A$1:$C$1001,3,FALSE)*(N92+P92))/2)))+IF(((18-((12*S92)/$J$5))&gt;7.5),7.5,IF(((18-((12*S92)/$J$5))&lt;0),0,(18-((12*S92)/$J$5))))</f>
        <v>0</v>
      </c>
      <c r="U92" s="99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93"/>
      <c r="AK92" s="48"/>
      <c r="AL92" s="76"/>
      <c r="AM92" s="76"/>
    </row>
    <row r="93" spans="1:39">
      <c r="A93" s="12">
        <f t="shared" si="2"/>
        <v>21</v>
      </c>
      <c r="B93" s="32"/>
      <c r="C93" s="100"/>
      <c r="D93" s="100"/>
      <c r="E93" s="100"/>
      <c r="F93" s="100"/>
      <c r="G93" s="100"/>
      <c r="H93" s="100"/>
      <c r="I93" s="61"/>
      <c r="J93" s="91"/>
      <c r="K93" s="10"/>
      <c r="L93" s="10"/>
      <c r="M93" s="101"/>
      <c r="N93" s="101"/>
      <c r="O93" s="16"/>
      <c r="P93" s="16"/>
      <c r="Q93" s="16" t="s">
        <v>243</v>
      </c>
      <c r="R93" s="16" t="s">
        <v>243</v>
      </c>
      <c r="S93" s="10">
        <v>9999</v>
      </c>
      <c r="T93" s="100">
        <f>((((J93+K93)+L93)+IF((((VLOOKUP(Q93,MogulsDD!$A$1:$C$1001,3,FALSE)*(M93+O93))/2)&gt;3.75),3.75,((VLOOKUP(Q93,MogulsDD!$A$1:$C$1001,3,FALSE)*(M93+O93))/2)))+IF((((VLOOKUP(R93,MogulsDD!$A$1:$C$1001,3,FALSE)*(N93+P93))/2)&gt;3.75),3.75,((VLOOKUP(R93,MogulsDD!$A$1:$C$1001,3,FALSE)*(N93+P93))/2)))+IF(((18-((12*S93)/$J$5))&gt;7.5),7.5,IF(((18-((12*S93)/$J$5))&lt;0),0,(18-((12*S93)/$J$5))))</f>
        <v>0</v>
      </c>
      <c r="U93" s="99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93"/>
      <c r="AK93" s="48"/>
      <c r="AL93" s="76"/>
      <c r="AM93" s="76"/>
    </row>
    <row r="94" spans="1:39">
      <c r="A94" s="12">
        <f t="shared" si="2"/>
        <v>21</v>
      </c>
      <c r="B94" s="32"/>
      <c r="C94" s="100"/>
      <c r="D94" s="100"/>
      <c r="E94" s="100"/>
      <c r="F94" s="100"/>
      <c r="G94" s="100"/>
      <c r="H94" s="100"/>
      <c r="I94" s="61"/>
      <c r="J94" s="91"/>
      <c r="K94" s="10"/>
      <c r="L94" s="10"/>
      <c r="M94" s="101"/>
      <c r="N94" s="101"/>
      <c r="O94" s="16"/>
      <c r="P94" s="16"/>
      <c r="Q94" s="16" t="s">
        <v>243</v>
      </c>
      <c r="R94" s="16" t="s">
        <v>243</v>
      </c>
      <c r="S94" s="10">
        <v>9999</v>
      </c>
      <c r="T94" s="100">
        <f>((((J94+K94)+L94)+IF((((VLOOKUP(Q94,MogulsDD!$A$1:$C$1001,3,FALSE)*(M94+O94))/2)&gt;3.75),3.75,((VLOOKUP(Q94,MogulsDD!$A$1:$C$1001,3,FALSE)*(M94+O94))/2)))+IF((((VLOOKUP(R94,MogulsDD!$A$1:$C$1001,3,FALSE)*(N94+P94))/2)&gt;3.75),3.75,((VLOOKUP(R94,MogulsDD!$A$1:$C$1001,3,FALSE)*(N94+P94))/2)))+IF(((18-((12*S94)/$J$5))&gt;7.5),7.5,IF(((18-((12*S94)/$J$5))&lt;0),0,(18-((12*S94)/$J$5))))</f>
        <v>0</v>
      </c>
      <c r="U94" s="99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93"/>
      <c r="AK94" s="48"/>
      <c r="AL94" s="76"/>
      <c r="AM94" s="76"/>
    </row>
    <row r="95" spans="1:39">
      <c r="A95" s="12">
        <f t="shared" si="2"/>
        <v>21</v>
      </c>
      <c r="B95" s="32"/>
      <c r="C95" s="100"/>
      <c r="D95" s="100"/>
      <c r="E95" s="100"/>
      <c r="F95" s="100"/>
      <c r="G95" s="100"/>
      <c r="H95" s="100"/>
      <c r="I95" s="61"/>
      <c r="J95" s="91"/>
      <c r="K95" s="10"/>
      <c r="L95" s="10"/>
      <c r="M95" s="101"/>
      <c r="N95" s="101"/>
      <c r="O95" s="16"/>
      <c r="P95" s="16"/>
      <c r="Q95" s="16" t="s">
        <v>243</v>
      </c>
      <c r="R95" s="16" t="s">
        <v>243</v>
      </c>
      <c r="S95" s="10">
        <v>9999</v>
      </c>
      <c r="T95" s="100">
        <f>((((J95+K95)+L95)+IF((((VLOOKUP(Q95,MogulsDD!$A$1:$C$1001,3,FALSE)*(M95+O95))/2)&gt;3.75),3.75,((VLOOKUP(Q95,MogulsDD!$A$1:$C$1001,3,FALSE)*(M95+O95))/2)))+IF((((VLOOKUP(R95,MogulsDD!$A$1:$C$1001,3,FALSE)*(N95+P95))/2)&gt;3.75),3.75,((VLOOKUP(R95,MogulsDD!$A$1:$C$1001,3,FALSE)*(N95+P95))/2)))+IF(((18-((12*S95)/$J$5))&gt;7.5),7.5,IF(((18-((12*S95)/$J$5))&lt;0),0,(18-((12*S95)/$J$5))))</f>
        <v>0</v>
      </c>
      <c r="U95" s="99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93"/>
      <c r="AK95" s="48"/>
      <c r="AL95" s="76"/>
      <c r="AM95" s="76"/>
    </row>
    <row r="96" spans="1:39">
      <c r="A96" s="12">
        <f t="shared" si="2"/>
        <v>21</v>
      </c>
      <c r="B96" s="32"/>
      <c r="C96" s="100"/>
      <c r="D96" s="100"/>
      <c r="E96" s="100"/>
      <c r="F96" s="100"/>
      <c r="G96" s="100"/>
      <c r="H96" s="100"/>
      <c r="I96" s="61"/>
      <c r="J96" s="91"/>
      <c r="K96" s="10"/>
      <c r="L96" s="10"/>
      <c r="M96" s="101"/>
      <c r="N96" s="101"/>
      <c r="O96" s="16"/>
      <c r="P96" s="16"/>
      <c r="Q96" s="16" t="s">
        <v>243</v>
      </c>
      <c r="R96" s="16" t="s">
        <v>243</v>
      </c>
      <c r="S96" s="10">
        <v>9999</v>
      </c>
      <c r="T96" s="100">
        <f>((((J96+K96)+L96)+IF((((VLOOKUP(Q96,MogulsDD!$A$1:$C$1001,3,FALSE)*(M96+O96))/2)&gt;3.75),3.75,((VLOOKUP(Q96,MogulsDD!$A$1:$C$1001,3,FALSE)*(M96+O96))/2)))+IF((((VLOOKUP(R96,MogulsDD!$A$1:$C$1001,3,FALSE)*(N96+P96))/2)&gt;3.75),3.75,((VLOOKUP(R96,MogulsDD!$A$1:$C$1001,3,FALSE)*(N96+P96))/2)))+IF(((18-((12*S96)/$J$5))&gt;7.5),7.5,IF(((18-((12*S96)/$J$5))&lt;0),0,(18-((12*S96)/$J$5))))</f>
        <v>0</v>
      </c>
      <c r="U96" s="99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93"/>
      <c r="AK96" s="48"/>
      <c r="AL96" s="76"/>
      <c r="AM96" s="76"/>
    </row>
    <row r="97" spans="1:39">
      <c r="A97" s="12">
        <f t="shared" si="2"/>
        <v>21</v>
      </c>
      <c r="B97" s="32"/>
      <c r="C97" s="100"/>
      <c r="D97" s="100"/>
      <c r="E97" s="100"/>
      <c r="F97" s="100"/>
      <c r="G97" s="100"/>
      <c r="H97" s="100"/>
      <c r="I97" s="61"/>
      <c r="J97" s="91"/>
      <c r="K97" s="10"/>
      <c r="L97" s="10"/>
      <c r="M97" s="101"/>
      <c r="N97" s="101"/>
      <c r="O97" s="16"/>
      <c r="P97" s="16"/>
      <c r="Q97" s="16" t="s">
        <v>243</v>
      </c>
      <c r="R97" s="16" t="s">
        <v>243</v>
      </c>
      <c r="S97" s="10">
        <v>9999</v>
      </c>
      <c r="T97" s="100">
        <f>((((J97+K97)+L97)+IF((((VLOOKUP(Q97,MogulsDD!$A$1:$C$1001,3,FALSE)*(M97+O97))/2)&gt;3.75),3.75,((VLOOKUP(Q97,MogulsDD!$A$1:$C$1001,3,FALSE)*(M97+O97))/2)))+IF((((VLOOKUP(R97,MogulsDD!$A$1:$C$1001,3,FALSE)*(N97+P97))/2)&gt;3.75),3.75,((VLOOKUP(R97,MogulsDD!$A$1:$C$1001,3,FALSE)*(N97+P97))/2)))+IF(((18-((12*S97)/$J$5))&gt;7.5),7.5,IF(((18-((12*S97)/$J$5))&lt;0),0,(18-((12*S97)/$J$5))))</f>
        <v>0</v>
      </c>
      <c r="U97" s="99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93"/>
      <c r="AK97" s="48"/>
      <c r="AL97" s="76"/>
      <c r="AM97" s="76"/>
    </row>
    <row r="98" spans="1:39">
      <c r="A98" s="12">
        <f t="shared" si="2"/>
        <v>21</v>
      </c>
      <c r="B98" s="32"/>
      <c r="C98" s="100"/>
      <c r="D98" s="100"/>
      <c r="E98" s="100"/>
      <c r="F98" s="100"/>
      <c r="G98" s="100"/>
      <c r="H98" s="100"/>
      <c r="I98" s="61"/>
      <c r="J98" s="91"/>
      <c r="K98" s="10"/>
      <c r="L98" s="10"/>
      <c r="M98" s="101"/>
      <c r="N98" s="101"/>
      <c r="O98" s="16"/>
      <c r="P98" s="16"/>
      <c r="Q98" s="16" t="s">
        <v>243</v>
      </c>
      <c r="R98" s="16" t="s">
        <v>243</v>
      </c>
      <c r="S98" s="10">
        <v>9999</v>
      </c>
      <c r="T98" s="100">
        <f>((((J98+K98)+L98)+IF((((VLOOKUP(Q98,MogulsDD!$A$1:$C$1001,3,FALSE)*(M98+O98))/2)&gt;3.75),3.75,((VLOOKUP(Q98,MogulsDD!$A$1:$C$1001,3,FALSE)*(M98+O98))/2)))+IF((((VLOOKUP(R98,MogulsDD!$A$1:$C$1001,3,FALSE)*(N98+P98))/2)&gt;3.75),3.75,((VLOOKUP(R98,MogulsDD!$A$1:$C$1001,3,FALSE)*(N98+P98))/2)))+IF(((18-((12*S98)/$J$5))&gt;7.5),7.5,IF(((18-((12*S98)/$J$5))&lt;0),0,(18-((12*S98)/$J$5))))</f>
        <v>0</v>
      </c>
      <c r="U98" s="99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93"/>
      <c r="AK98" s="48"/>
      <c r="AL98" s="76"/>
      <c r="AM98" s="76"/>
    </row>
    <row r="99" spans="1:39">
      <c r="A99" s="12">
        <f t="shared" si="2"/>
        <v>21</v>
      </c>
      <c r="B99" s="32"/>
      <c r="C99" s="100"/>
      <c r="D99" s="100"/>
      <c r="E99" s="100"/>
      <c r="F99" s="100"/>
      <c r="G99" s="100"/>
      <c r="H99" s="100"/>
      <c r="I99" s="61"/>
      <c r="J99" s="91"/>
      <c r="K99" s="10"/>
      <c r="L99" s="10"/>
      <c r="M99" s="101"/>
      <c r="N99" s="101"/>
      <c r="O99" s="16"/>
      <c r="P99" s="16"/>
      <c r="Q99" s="16" t="s">
        <v>243</v>
      </c>
      <c r="R99" s="16" t="s">
        <v>243</v>
      </c>
      <c r="S99" s="10">
        <v>9999</v>
      </c>
      <c r="T99" s="100">
        <f>((((J99+K99)+L99)+IF((((VLOOKUP(Q99,MogulsDD!$A$1:$C$1001,3,FALSE)*(M99+O99))/2)&gt;3.75),3.75,((VLOOKUP(Q99,MogulsDD!$A$1:$C$1001,3,FALSE)*(M99+O99))/2)))+IF((((VLOOKUP(R99,MogulsDD!$A$1:$C$1001,3,FALSE)*(N99+P99))/2)&gt;3.75),3.75,((VLOOKUP(R99,MogulsDD!$A$1:$C$1001,3,FALSE)*(N99+P99))/2)))+IF(((18-((12*S99)/$J$5))&gt;7.5),7.5,IF(((18-((12*S99)/$J$5))&lt;0),0,(18-((12*S99)/$J$5))))</f>
        <v>0</v>
      </c>
      <c r="U99" s="99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93"/>
      <c r="AK99" s="48"/>
      <c r="AL99" s="76"/>
      <c r="AM99" s="76"/>
    </row>
    <row r="100" spans="1:39">
      <c r="A100" s="12">
        <f t="shared" si="2"/>
        <v>21</v>
      </c>
      <c r="B100" s="32"/>
      <c r="C100" s="100"/>
      <c r="D100" s="100"/>
      <c r="E100" s="100"/>
      <c r="F100" s="100"/>
      <c r="G100" s="100"/>
      <c r="H100" s="100"/>
      <c r="I100" s="61"/>
      <c r="J100" s="91"/>
      <c r="K100" s="10"/>
      <c r="L100" s="10"/>
      <c r="M100" s="101"/>
      <c r="N100" s="101"/>
      <c r="O100" s="16"/>
      <c r="P100" s="16"/>
      <c r="Q100" s="16" t="s">
        <v>243</v>
      </c>
      <c r="R100" s="16" t="s">
        <v>243</v>
      </c>
      <c r="S100" s="10">
        <v>9999</v>
      </c>
      <c r="T100" s="100">
        <f>((((J100+K100)+L100)+IF((((VLOOKUP(Q100,MogulsDD!$A$1:$C$1001,3,FALSE)*(M100+O100))/2)&gt;3.75),3.75,((VLOOKUP(Q100,MogulsDD!$A$1:$C$1001,3,FALSE)*(M100+O100))/2)))+IF((((VLOOKUP(R100,MogulsDD!$A$1:$C$1001,3,FALSE)*(N100+P100))/2)&gt;3.75),3.75,((VLOOKUP(R100,MogulsDD!$A$1:$C$1001,3,FALSE)*(N100+P100))/2)))+IF(((18-((12*S100)/$J$5))&gt;7.5),7.5,IF(((18-((12*S100)/$J$5))&lt;0),0,(18-((12*S100)/$J$5))))</f>
        <v>0</v>
      </c>
      <c r="U100" s="99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93"/>
      <c r="AK100" s="48"/>
      <c r="AL100" s="76"/>
      <c r="AM100" s="76"/>
    </row>
    <row r="101" spans="1:39">
      <c r="A101" s="12">
        <f t="shared" si="2"/>
        <v>21</v>
      </c>
      <c r="B101" s="32"/>
      <c r="C101" s="100"/>
      <c r="D101" s="100"/>
      <c r="E101" s="100"/>
      <c r="F101" s="100"/>
      <c r="G101" s="100"/>
      <c r="H101" s="100"/>
      <c r="I101" s="61"/>
      <c r="J101" s="91"/>
      <c r="K101" s="10"/>
      <c r="L101" s="10"/>
      <c r="M101" s="101"/>
      <c r="N101" s="101"/>
      <c r="O101" s="16"/>
      <c r="P101" s="16"/>
      <c r="Q101" s="16" t="s">
        <v>243</v>
      </c>
      <c r="R101" s="16" t="s">
        <v>243</v>
      </c>
      <c r="S101" s="10">
        <v>9999</v>
      </c>
      <c r="T101" s="100">
        <f>((((J101+K101)+L101)+IF((((VLOOKUP(Q101,MogulsDD!$A$1:$C$1001,3,FALSE)*(M101+O101))/2)&gt;3.75),3.75,((VLOOKUP(Q101,MogulsDD!$A$1:$C$1001,3,FALSE)*(M101+O101))/2)))+IF((((VLOOKUP(R101,MogulsDD!$A$1:$C$1001,3,FALSE)*(N101+P101))/2)&gt;3.75),3.75,((VLOOKUP(R101,MogulsDD!$A$1:$C$1001,3,FALSE)*(N101+P101))/2)))+IF(((18-((12*S101)/$J$5))&gt;7.5),7.5,IF(((18-((12*S101)/$J$5))&lt;0),0,(18-((12*S101)/$J$5))))</f>
        <v>0</v>
      </c>
      <c r="U101" s="99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93"/>
      <c r="AK101" s="48"/>
      <c r="AL101" s="76"/>
      <c r="AM101" s="76"/>
    </row>
    <row r="102" spans="1:39">
      <c r="A102" s="12">
        <f t="shared" si="2"/>
        <v>21</v>
      </c>
      <c r="B102" s="32"/>
      <c r="C102" s="100"/>
      <c r="D102" s="100"/>
      <c r="E102" s="100"/>
      <c r="F102" s="100"/>
      <c r="G102" s="100"/>
      <c r="H102" s="100"/>
      <c r="I102" s="61"/>
      <c r="J102" s="91"/>
      <c r="K102" s="10"/>
      <c r="L102" s="10"/>
      <c r="M102" s="101"/>
      <c r="N102" s="101"/>
      <c r="O102" s="16"/>
      <c r="P102" s="16"/>
      <c r="Q102" s="16" t="s">
        <v>243</v>
      </c>
      <c r="R102" s="16" t="s">
        <v>243</v>
      </c>
      <c r="S102" s="10">
        <v>9999</v>
      </c>
      <c r="T102" s="100">
        <f>((((J102+K102)+L102)+IF((((VLOOKUP(Q102,MogulsDD!$A$1:$C$1001,3,FALSE)*(M102+O102))/2)&gt;3.75),3.75,((VLOOKUP(Q102,MogulsDD!$A$1:$C$1001,3,FALSE)*(M102+O102))/2)))+IF((((VLOOKUP(R102,MogulsDD!$A$1:$C$1001,3,FALSE)*(N102+P102))/2)&gt;3.75),3.75,((VLOOKUP(R102,MogulsDD!$A$1:$C$1001,3,FALSE)*(N102+P102))/2)))+IF(((18-((12*S102)/$J$5))&gt;7.5),7.5,IF(((18-((12*S102)/$J$5))&lt;0),0,(18-((12*S102)/$J$5))))</f>
        <v>0</v>
      </c>
      <c r="U102" s="99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93"/>
      <c r="AK102" s="48"/>
      <c r="AL102" s="76"/>
      <c r="AM102" s="76"/>
    </row>
    <row r="103" spans="1:39">
      <c r="A103" s="12">
        <f t="shared" si="2"/>
        <v>21</v>
      </c>
      <c r="B103" s="32"/>
      <c r="C103" s="100"/>
      <c r="D103" s="100"/>
      <c r="E103" s="100"/>
      <c r="F103" s="100"/>
      <c r="G103" s="100"/>
      <c r="H103" s="100"/>
      <c r="I103" s="61"/>
      <c r="J103" s="91"/>
      <c r="K103" s="10"/>
      <c r="L103" s="10"/>
      <c r="M103" s="101"/>
      <c r="N103" s="101"/>
      <c r="O103" s="16"/>
      <c r="P103" s="16"/>
      <c r="Q103" s="16" t="s">
        <v>243</v>
      </c>
      <c r="R103" s="16" t="s">
        <v>243</v>
      </c>
      <c r="S103" s="10">
        <v>9999</v>
      </c>
      <c r="T103" s="100">
        <f>((((J103+K103)+L103)+IF((((VLOOKUP(Q103,MogulsDD!$A$1:$C$1001,3,FALSE)*(M103+O103))/2)&gt;3.75),3.75,((VLOOKUP(Q103,MogulsDD!$A$1:$C$1001,3,FALSE)*(M103+O103))/2)))+IF((((VLOOKUP(R103,MogulsDD!$A$1:$C$1001,3,FALSE)*(N103+P103))/2)&gt;3.75),3.75,((VLOOKUP(R103,MogulsDD!$A$1:$C$1001,3,FALSE)*(N103+P103))/2)))+IF(((18-((12*S103)/$J$5))&gt;7.5),7.5,IF(((18-((12*S103)/$J$5))&lt;0),0,(18-((12*S103)/$J$5))))</f>
        <v>0</v>
      </c>
      <c r="U103" s="99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93"/>
      <c r="AK103" s="48"/>
      <c r="AL103" s="76"/>
      <c r="AM103" s="76"/>
    </row>
    <row r="104" spans="1:39">
      <c r="A104" s="12">
        <f t="shared" si="2"/>
        <v>21</v>
      </c>
      <c r="B104" s="32"/>
      <c r="C104" s="100"/>
      <c r="D104" s="100"/>
      <c r="E104" s="100"/>
      <c r="F104" s="100"/>
      <c r="G104" s="100"/>
      <c r="H104" s="100"/>
      <c r="I104" s="61"/>
      <c r="J104" s="91"/>
      <c r="K104" s="10"/>
      <c r="L104" s="10"/>
      <c r="M104" s="101"/>
      <c r="N104" s="101"/>
      <c r="O104" s="16"/>
      <c r="P104" s="16"/>
      <c r="Q104" s="16" t="s">
        <v>243</v>
      </c>
      <c r="R104" s="16" t="s">
        <v>243</v>
      </c>
      <c r="S104" s="10">
        <v>9999</v>
      </c>
      <c r="T104" s="100">
        <f>((((J104+K104)+L104)+IF((((VLOOKUP(Q104,MogulsDD!$A$1:$C$1001,3,FALSE)*(M104+O104))/2)&gt;3.75),3.75,((VLOOKUP(Q104,MogulsDD!$A$1:$C$1001,3,FALSE)*(M104+O104))/2)))+IF((((VLOOKUP(R104,MogulsDD!$A$1:$C$1001,3,FALSE)*(N104+P104))/2)&gt;3.75),3.75,((VLOOKUP(R104,MogulsDD!$A$1:$C$1001,3,FALSE)*(N104+P104))/2)))+IF(((18-((12*S104)/$J$5))&gt;7.5),7.5,IF(((18-((12*S104)/$J$5))&lt;0),0,(18-((12*S104)/$J$5))))</f>
        <v>0</v>
      </c>
      <c r="U104" s="99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93"/>
      <c r="AK104" s="48"/>
      <c r="AL104" s="76"/>
      <c r="AM104" s="76"/>
    </row>
    <row r="105" spans="1:39">
      <c r="A105" s="12">
        <f t="shared" ref="A105:A140" si="3">RANK(T105,$T$41:$T$140,0)</f>
        <v>21</v>
      </c>
      <c r="B105" s="32"/>
      <c r="C105" s="100"/>
      <c r="D105" s="100"/>
      <c r="E105" s="100"/>
      <c r="F105" s="100"/>
      <c r="G105" s="100"/>
      <c r="H105" s="100"/>
      <c r="I105" s="61"/>
      <c r="J105" s="91"/>
      <c r="K105" s="10"/>
      <c r="L105" s="10"/>
      <c r="M105" s="101"/>
      <c r="N105" s="101"/>
      <c r="O105" s="16"/>
      <c r="P105" s="16"/>
      <c r="Q105" s="16" t="s">
        <v>243</v>
      </c>
      <c r="R105" s="16" t="s">
        <v>243</v>
      </c>
      <c r="S105" s="10">
        <v>9999</v>
      </c>
      <c r="T105" s="100">
        <f>((((J105+K105)+L105)+IF((((VLOOKUP(Q105,MogulsDD!$A$1:$C$1001,3,FALSE)*(M105+O105))/2)&gt;3.75),3.75,((VLOOKUP(Q105,MogulsDD!$A$1:$C$1001,3,FALSE)*(M105+O105))/2)))+IF((((VLOOKUP(R105,MogulsDD!$A$1:$C$1001,3,FALSE)*(N105+P105))/2)&gt;3.75),3.75,((VLOOKUP(R105,MogulsDD!$A$1:$C$1001,3,FALSE)*(N105+P105))/2)))+IF(((18-((12*S105)/$J$5))&gt;7.5),7.5,IF(((18-((12*S105)/$J$5))&lt;0),0,(18-((12*S105)/$J$5))))</f>
        <v>0</v>
      </c>
      <c r="U105" s="99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93"/>
      <c r="AK105" s="48"/>
      <c r="AL105" s="76"/>
      <c r="AM105" s="76"/>
    </row>
    <row r="106" spans="1:39">
      <c r="A106" s="12">
        <f t="shared" si="3"/>
        <v>21</v>
      </c>
      <c r="B106" s="32"/>
      <c r="C106" s="100"/>
      <c r="D106" s="100"/>
      <c r="E106" s="100"/>
      <c r="F106" s="100"/>
      <c r="G106" s="100"/>
      <c r="H106" s="100"/>
      <c r="I106" s="61"/>
      <c r="J106" s="91"/>
      <c r="K106" s="10"/>
      <c r="L106" s="10"/>
      <c r="M106" s="101"/>
      <c r="N106" s="101"/>
      <c r="O106" s="16"/>
      <c r="P106" s="16"/>
      <c r="Q106" s="16" t="s">
        <v>243</v>
      </c>
      <c r="R106" s="16" t="s">
        <v>243</v>
      </c>
      <c r="S106" s="10">
        <v>9999</v>
      </c>
      <c r="T106" s="100">
        <f>((((J106+K106)+L106)+IF((((VLOOKUP(Q106,MogulsDD!$A$1:$C$1001,3,FALSE)*(M106+O106))/2)&gt;3.75),3.75,((VLOOKUP(Q106,MogulsDD!$A$1:$C$1001,3,FALSE)*(M106+O106))/2)))+IF((((VLOOKUP(R106,MogulsDD!$A$1:$C$1001,3,FALSE)*(N106+P106))/2)&gt;3.75),3.75,((VLOOKUP(R106,MogulsDD!$A$1:$C$1001,3,FALSE)*(N106+P106))/2)))+IF(((18-((12*S106)/$J$5))&gt;7.5),7.5,IF(((18-((12*S106)/$J$5))&lt;0),0,(18-((12*S106)/$J$5))))</f>
        <v>0</v>
      </c>
      <c r="U106" s="99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93"/>
      <c r="AK106" s="48"/>
      <c r="AL106" s="76"/>
      <c r="AM106" s="76"/>
    </row>
    <row r="107" spans="1:39">
      <c r="A107" s="12">
        <f t="shared" si="3"/>
        <v>21</v>
      </c>
      <c r="B107" s="32"/>
      <c r="C107" s="100"/>
      <c r="D107" s="100"/>
      <c r="E107" s="100"/>
      <c r="F107" s="100"/>
      <c r="G107" s="100"/>
      <c r="H107" s="100"/>
      <c r="I107" s="61"/>
      <c r="J107" s="91"/>
      <c r="K107" s="10"/>
      <c r="L107" s="10"/>
      <c r="M107" s="101"/>
      <c r="N107" s="101"/>
      <c r="O107" s="16"/>
      <c r="P107" s="16"/>
      <c r="Q107" s="16" t="s">
        <v>243</v>
      </c>
      <c r="R107" s="16" t="s">
        <v>243</v>
      </c>
      <c r="S107" s="10">
        <v>9999</v>
      </c>
      <c r="T107" s="100">
        <f>((((J107+K107)+L107)+IF((((VLOOKUP(Q107,MogulsDD!$A$1:$C$1001,3,FALSE)*(M107+O107))/2)&gt;3.75),3.75,((VLOOKUP(Q107,MogulsDD!$A$1:$C$1001,3,FALSE)*(M107+O107))/2)))+IF((((VLOOKUP(R107,MogulsDD!$A$1:$C$1001,3,FALSE)*(N107+P107))/2)&gt;3.75),3.75,((VLOOKUP(R107,MogulsDD!$A$1:$C$1001,3,FALSE)*(N107+P107))/2)))+IF(((18-((12*S107)/$J$5))&gt;7.5),7.5,IF(((18-((12*S107)/$J$5))&lt;0),0,(18-((12*S107)/$J$5))))</f>
        <v>0</v>
      </c>
      <c r="U107" s="99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93"/>
      <c r="AK107" s="48"/>
      <c r="AL107" s="76"/>
      <c r="AM107" s="76"/>
    </row>
    <row r="108" spans="1:39">
      <c r="A108" s="12">
        <f t="shared" si="3"/>
        <v>21</v>
      </c>
      <c r="B108" s="32"/>
      <c r="C108" s="100"/>
      <c r="D108" s="100"/>
      <c r="E108" s="100"/>
      <c r="F108" s="100"/>
      <c r="G108" s="100"/>
      <c r="H108" s="100"/>
      <c r="I108" s="61"/>
      <c r="J108" s="91"/>
      <c r="K108" s="10"/>
      <c r="L108" s="10"/>
      <c r="M108" s="101"/>
      <c r="N108" s="101"/>
      <c r="O108" s="16"/>
      <c r="P108" s="16"/>
      <c r="Q108" s="16" t="s">
        <v>243</v>
      </c>
      <c r="R108" s="16" t="s">
        <v>243</v>
      </c>
      <c r="S108" s="10">
        <v>9999</v>
      </c>
      <c r="T108" s="100">
        <f>((((J108+K108)+L108)+IF((((VLOOKUP(Q108,MogulsDD!$A$1:$C$1001,3,FALSE)*(M108+O108))/2)&gt;3.75),3.75,((VLOOKUP(Q108,MogulsDD!$A$1:$C$1001,3,FALSE)*(M108+O108))/2)))+IF((((VLOOKUP(R108,MogulsDD!$A$1:$C$1001,3,FALSE)*(N108+P108))/2)&gt;3.75),3.75,((VLOOKUP(R108,MogulsDD!$A$1:$C$1001,3,FALSE)*(N108+P108))/2)))+IF(((18-((12*S108)/$J$5))&gt;7.5),7.5,IF(((18-((12*S108)/$J$5))&lt;0),0,(18-((12*S108)/$J$5))))</f>
        <v>0</v>
      </c>
      <c r="U108" s="99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93"/>
      <c r="AK108" s="48"/>
      <c r="AL108" s="76"/>
      <c r="AM108" s="76"/>
    </row>
    <row r="109" spans="1:39">
      <c r="A109" s="12">
        <f t="shared" si="3"/>
        <v>21</v>
      </c>
      <c r="B109" s="32"/>
      <c r="C109" s="100"/>
      <c r="D109" s="100"/>
      <c r="E109" s="100"/>
      <c r="F109" s="100"/>
      <c r="G109" s="100"/>
      <c r="H109" s="100"/>
      <c r="I109" s="61"/>
      <c r="J109" s="91"/>
      <c r="K109" s="10"/>
      <c r="L109" s="10"/>
      <c r="M109" s="101"/>
      <c r="N109" s="101"/>
      <c r="O109" s="16"/>
      <c r="P109" s="16"/>
      <c r="Q109" s="16" t="s">
        <v>243</v>
      </c>
      <c r="R109" s="16" t="s">
        <v>243</v>
      </c>
      <c r="S109" s="10">
        <v>9999</v>
      </c>
      <c r="T109" s="100">
        <f>((((J109+K109)+L109)+IF((((VLOOKUP(Q109,MogulsDD!$A$1:$C$1001,3,FALSE)*(M109+O109))/2)&gt;3.75),3.75,((VLOOKUP(Q109,MogulsDD!$A$1:$C$1001,3,FALSE)*(M109+O109))/2)))+IF((((VLOOKUP(R109,MogulsDD!$A$1:$C$1001,3,FALSE)*(N109+P109))/2)&gt;3.75),3.75,((VLOOKUP(R109,MogulsDD!$A$1:$C$1001,3,FALSE)*(N109+P109))/2)))+IF(((18-((12*S109)/$J$5))&gt;7.5),7.5,IF(((18-((12*S109)/$J$5))&lt;0),0,(18-((12*S109)/$J$5))))</f>
        <v>0</v>
      </c>
      <c r="U109" s="99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93"/>
      <c r="AK109" s="48"/>
      <c r="AL109" s="76"/>
      <c r="AM109" s="76"/>
    </row>
    <row r="110" spans="1:39">
      <c r="A110" s="12">
        <f t="shared" si="3"/>
        <v>21</v>
      </c>
      <c r="B110" s="32"/>
      <c r="C110" s="100"/>
      <c r="D110" s="100"/>
      <c r="E110" s="100"/>
      <c r="F110" s="100"/>
      <c r="G110" s="100"/>
      <c r="H110" s="100"/>
      <c r="I110" s="61"/>
      <c r="J110" s="91"/>
      <c r="K110" s="10"/>
      <c r="L110" s="10"/>
      <c r="M110" s="101"/>
      <c r="N110" s="101"/>
      <c r="O110" s="16"/>
      <c r="P110" s="16"/>
      <c r="Q110" s="16" t="s">
        <v>243</v>
      </c>
      <c r="R110" s="16" t="s">
        <v>243</v>
      </c>
      <c r="S110" s="10">
        <v>9999</v>
      </c>
      <c r="T110" s="100">
        <f>((((J110+K110)+L110)+IF((((VLOOKUP(Q110,MogulsDD!$A$1:$C$1001,3,FALSE)*(M110+O110))/2)&gt;3.75),3.75,((VLOOKUP(Q110,MogulsDD!$A$1:$C$1001,3,FALSE)*(M110+O110))/2)))+IF((((VLOOKUP(R110,MogulsDD!$A$1:$C$1001,3,FALSE)*(N110+P110))/2)&gt;3.75),3.75,((VLOOKUP(R110,MogulsDD!$A$1:$C$1001,3,FALSE)*(N110+P110))/2)))+IF(((18-((12*S110)/$J$5))&gt;7.5),7.5,IF(((18-((12*S110)/$J$5))&lt;0),0,(18-((12*S110)/$J$5))))</f>
        <v>0</v>
      </c>
      <c r="U110" s="99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93"/>
      <c r="AK110" s="48"/>
      <c r="AL110" s="76"/>
      <c r="AM110" s="76"/>
    </row>
    <row r="111" spans="1:39">
      <c r="A111" s="12">
        <f t="shared" si="3"/>
        <v>21</v>
      </c>
      <c r="B111" s="32"/>
      <c r="C111" s="100"/>
      <c r="D111" s="100"/>
      <c r="E111" s="100"/>
      <c r="F111" s="100"/>
      <c r="G111" s="100"/>
      <c r="H111" s="100"/>
      <c r="I111" s="61"/>
      <c r="J111" s="91"/>
      <c r="K111" s="10"/>
      <c r="L111" s="10"/>
      <c r="M111" s="101"/>
      <c r="N111" s="101"/>
      <c r="O111" s="16"/>
      <c r="P111" s="16"/>
      <c r="Q111" s="16" t="s">
        <v>243</v>
      </c>
      <c r="R111" s="16" t="s">
        <v>243</v>
      </c>
      <c r="S111" s="10">
        <v>9999</v>
      </c>
      <c r="T111" s="100">
        <f>((((J111+K111)+L111)+IF((((VLOOKUP(Q111,MogulsDD!$A$1:$C$1001,3,FALSE)*(M111+O111))/2)&gt;3.75),3.75,((VLOOKUP(Q111,MogulsDD!$A$1:$C$1001,3,FALSE)*(M111+O111))/2)))+IF((((VLOOKUP(R111,MogulsDD!$A$1:$C$1001,3,FALSE)*(N111+P111))/2)&gt;3.75),3.75,((VLOOKUP(R111,MogulsDD!$A$1:$C$1001,3,FALSE)*(N111+P111))/2)))+IF(((18-((12*S111)/$J$5))&gt;7.5),7.5,IF(((18-((12*S111)/$J$5))&lt;0),0,(18-((12*S111)/$J$5))))</f>
        <v>0</v>
      </c>
      <c r="U111" s="99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93"/>
      <c r="AK111" s="48"/>
      <c r="AL111" s="76"/>
      <c r="AM111" s="76"/>
    </row>
    <row r="112" spans="1:39">
      <c r="A112" s="12">
        <f t="shared" si="3"/>
        <v>21</v>
      </c>
      <c r="B112" s="32"/>
      <c r="C112" s="100"/>
      <c r="D112" s="100"/>
      <c r="E112" s="100"/>
      <c r="F112" s="100"/>
      <c r="G112" s="100"/>
      <c r="H112" s="100"/>
      <c r="I112" s="61"/>
      <c r="J112" s="91"/>
      <c r="K112" s="10"/>
      <c r="L112" s="10"/>
      <c r="M112" s="101"/>
      <c r="N112" s="101"/>
      <c r="O112" s="16"/>
      <c r="P112" s="16"/>
      <c r="Q112" s="16" t="s">
        <v>243</v>
      </c>
      <c r="R112" s="16" t="s">
        <v>243</v>
      </c>
      <c r="S112" s="10">
        <v>9999</v>
      </c>
      <c r="T112" s="100">
        <f>((((J112+K112)+L112)+IF((((VLOOKUP(Q112,MogulsDD!$A$1:$C$1001,3,FALSE)*(M112+O112))/2)&gt;3.75),3.75,((VLOOKUP(Q112,MogulsDD!$A$1:$C$1001,3,FALSE)*(M112+O112))/2)))+IF((((VLOOKUP(R112,MogulsDD!$A$1:$C$1001,3,FALSE)*(N112+P112))/2)&gt;3.75),3.75,((VLOOKUP(R112,MogulsDD!$A$1:$C$1001,3,FALSE)*(N112+P112))/2)))+IF(((18-((12*S112)/$J$5))&gt;7.5),7.5,IF(((18-((12*S112)/$J$5))&lt;0),0,(18-((12*S112)/$J$5))))</f>
        <v>0</v>
      </c>
      <c r="U112" s="99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93"/>
      <c r="AK112" s="48"/>
      <c r="AL112" s="76"/>
      <c r="AM112" s="76"/>
    </row>
    <row r="113" spans="1:39">
      <c r="A113" s="12">
        <f t="shared" si="3"/>
        <v>21</v>
      </c>
      <c r="B113" s="32"/>
      <c r="C113" s="100"/>
      <c r="D113" s="100"/>
      <c r="E113" s="100"/>
      <c r="F113" s="100"/>
      <c r="G113" s="100"/>
      <c r="H113" s="100"/>
      <c r="I113" s="61"/>
      <c r="J113" s="91"/>
      <c r="K113" s="10"/>
      <c r="L113" s="10"/>
      <c r="M113" s="101"/>
      <c r="N113" s="101"/>
      <c r="O113" s="16"/>
      <c r="P113" s="16"/>
      <c r="Q113" s="16" t="s">
        <v>243</v>
      </c>
      <c r="R113" s="16" t="s">
        <v>243</v>
      </c>
      <c r="S113" s="10">
        <v>9999</v>
      </c>
      <c r="T113" s="100">
        <f>((((J113+K113)+L113)+IF((((VLOOKUP(Q113,MogulsDD!$A$1:$C$1001,3,FALSE)*(M113+O113))/2)&gt;3.75),3.75,((VLOOKUP(Q113,MogulsDD!$A$1:$C$1001,3,FALSE)*(M113+O113))/2)))+IF((((VLOOKUP(R113,MogulsDD!$A$1:$C$1001,3,FALSE)*(N113+P113))/2)&gt;3.75),3.75,((VLOOKUP(R113,MogulsDD!$A$1:$C$1001,3,FALSE)*(N113+P113))/2)))+IF(((18-((12*S113)/$J$5))&gt;7.5),7.5,IF(((18-((12*S113)/$J$5))&lt;0),0,(18-((12*S113)/$J$5))))</f>
        <v>0</v>
      </c>
      <c r="U113" s="99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93"/>
      <c r="AK113" s="48"/>
      <c r="AL113" s="76"/>
      <c r="AM113" s="76"/>
    </row>
    <row r="114" spans="1:39">
      <c r="A114" s="12">
        <f t="shared" si="3"/>
        <v>21</v>
      </c>
      <c r="B114" s="32"/>
      <c r="C114" s="100"/>
      <c r="D114" s="100"/>
      <c r="E114" s="100"/>
      <c r="F114" s="100"/>
      <c r="G114" s="100"/>
      <c r="H114" s="100"/>
      <c r="I114" s="61"/>
      <c r="J114" s="91"/>
      <c r="K114" s="10"/>
      <c r="L114" s="10"/>
      <c r="M114" s="101"/>
      <c r="N114" s="101"/>
      <c r="O114" s="16"/>
      <c r="P114" s="16"/>
      <c r="Q114" s="16" t="s">
        <v>243</v>
      </c>
      <c r="R114" s="16" t="s">
        <v>243</v>
      </c>
      <c r="S114" s="10">
        <v>9999</v>
      </c>
      <c r="T114" s="100">
        <f>((((J114+K114)+L114)+IF((((VLOOKUP(Q114,MogulsDD!$A$1:$C$1001,3,FALSE)*(M114+O114))/2)&gt;3.75),3.75,((VLOOKUP(Q114,MogulsDD!$A$1:$C$1001,3,FALSE)*(M114+O114))/2)))+IF((((VLOOKUP(R114,MogulsDD!$A$1:$C$1001,3,FALSE)*(N114+P114))/2)&gt;3.75),3.75,((VLOOKUP(R114,MogulsDD!$A$1:$C$1001,3,FALSE)*(N114+P114))/2)))+IF(((18-((12*S114)/$J$5))&gt;7.5),7.5,IF(((18-((12*S114)/$J$5))&lt;0),0,(18-((12*S114)/$J$5))))</f>
        <v>0</v>
      </c>
      <c r="U114" s="99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93"/>
      <c r="AK114" s="48"/>
      <c r="AL114" s="76"/>
      <c r="AM114" s="76"/>
    </row>
    <row r="115" spans="1:39">
      <c r="A115" s="12">
        <f t="shared" si="3"/>
        <v>21</v>
      </c>
      <c r="B115" s="32"/>
      <c r="C115" s="100"/>
      <c r="D115" s="100"/>
      <c r="E115" s="100"/>
      <c r="F115" s="100"/>
      <c r="G115" s="100"/>
      <c r="H115" s="100"/>
      <c r="I115" s="61"/>
      <c r="J115" s="91"/>
      <c r="K115" s="10"/>
      <c r="L115" s="10"/>
      <c r="M115" s="101"/>
      <c r="N115" s="101"/>
      <c r="O115" s="16"/>
      <c r="P115" s="16"/>
      <c r="Q115" s="16" t="s">
        <v>243</v>
      </c>
      <c r="R115" s="16" t="s">
        <v>243</v>
      </c>
      <c r="S115" s="10">
        <v>9999</v>
      </c>
      <c r="T115" s="100">
        <f>((((J115+K115)+L115)+IF((((VLOOKUP(Q115,MogulsDD!$A$1:$C$1001,3,FALSE)*(M115+O115))/2)&gt;3.75),3.75,((VLOOKUP(Q115,MogulsDD!$A$1:$C$1001,3,FALSE)*(M115+O115))/2)))+IF((((VLOOKUP(R115,MogulsDD!$A$1:$C$1001,3,FALSE)*(N115+P115))/2)&gt;3.75),3.75,((VLOOKUP(R115,MogulsDD!$A$1:$C$1001,3,FALSE)*(N115+P115))/2)))+IF(((18-((12*S115)/$J$5))&gt;7.5),7.5,IF(((18-((12*S115)/$J$5))&lt;0),0,(18-((12*S115)/$J$5))))</f>
        <v>0</v>
      </c>
      <c r="U115" s="99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93"/>
      <c r="AK115" s="48"/>
      <c r="AL115" s="76"/>
      <c r="AM115" s="76"/>
    </row>
    <row r="116" spans="1:39">
      <c r="A116" s="12">
        <f t="shared" si="3"/>
        <v>21</v>
      </c>
      <c r="B116" s="32"/>
      <c r="C116" s="100"/>
      <c r="D116" s="100"/>
      <c r="E116" s="100"/>
      <c r="F116" s="100"/>
      <c r="G116" s="100"/>
      <c r="H116" s="100"/>
      <c r="I116" s="61"/>
      <c r="J116" s="91"/>
      <c r="K116" s="10"/>
      <c r="L116" s="10"/>
      <c r="M116" s="101"/>
      <c r="N116" s="101"/>
      <c r="O116" s="16"/>
      <c r="P116" s="16"/>
      <c r="Q116" s="16" t="s">
        <v>243</v>
      </c>
      <c r="R116" s="16" t="s">
        <v>243</v>
      </c>
      <c r="S116" s="10">
        <v>9999</v>
      </c>
      <c r="T116" s="100">
        <f>((((J116+K116)+L116)+IF((((VLOOKUP(Q116,MogulsDD!$A$1:$C$1001,3,FALSE)*(M116+O116))/2)&gt;3.75),3.75,((VLOOKUP(Q116,MogulsDD!$A$1:$C$1001,3,FALSE)*(M116+O116))/2)))+IF((((VLOOKUP(R116,MogulsDD!$A$1:$C$1001,3,FALSE)*(N116+P116))/2)&gt;3.75),3.75,((VLOOKUP(R116,MogulsDD!$A$1:$C$1001,3,FALSE)*(N116+P116))/2)))+IF(((18-((12*S116)/$J$5))&gt;7.5),7.5,IF(((18-((12*S116)/$J$5))&lt;0),0,(18-((12*S116)/$J$5))))</f>
        <v>0</v>
      </c>
      <c r="U116" s="99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93"/>
      <c r="AK116" s="48"/>
      <c r="AL116" s="76"/>
      <c r="AM116" s="76"/>
    </row>
    <row r="117" spans="1:39">
      <c r="A117" s="12">
        <f t="shared" si="3"/>
        <v>21</v>
      </c>
      <c r="B117" s="32"/>
      <c r="C117" s="100"/>
      <c r="D117" s="100"/>
      <c r="E117" s="100"/>
      <c r="F117" s="100"/>
      <c r="G117" s="100"/>
      <c r="H117" s="100"/>
      <c r="I117" s="61"/>
      <c r="J117" s="91"/>
      <c r="K117" s="10"/>
      <c r="L117" s="10"/>
      <c r="M117" s="101"/>
      <c r="N117" s="101"/>
      <c r="O117" s="16"/>
      <c r="P117" s="16"/>
      <c r="Q117" s="16" t="s">
        <v>243</v>
      </c>
      <c r="R117" s="16" t="s">
        <v>243</v>
      </c>
      <c r="S117" s="10">
        <v>9999</v>
      </c>
      <c r="T117" s="100">
        <f>((((J117+K117)+L117)+IF((((VLOOKUP(Q117,MogulsDD!$A$1:$C$1001,3,FALSE)*(M117+O117))/2)&gt;3.75),3.75,((VLOOKUP(Q117,MogulsDD!$A$1:$C$1001,3,FALSE)*(M117+O117))/2)))+IF((((VLOOKUP(R117,MogulsDD!$A$1:$C$1001,3,FALSE)*(N117+P117))/2)&gt;3.75),3.75,((VLOOKUP(R117,MogulsDD!$A$1:$C$1001,3,FALSE)*(N117+P117))/2)))+IF(((18-((12*S117)/$J$5))&gt;7.5),7.5,IF(((18-((12*S117)/$J$5))&lt;0),0,(18-((12*S117)/$J$5))))</f>
        <v>0</v>
      </c>
      <c r="U117" s="99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93"/>
      <c r="AK117" s="48"/>
      <c r="AL117" s="76"/>
      <c r="AM117" s="76"/>
    </row>
    <row r="118" spans="1:39">
      <c r="A118" s="12">
        <f t="shared" si="3"/>
        <v>21</v>
      </c>
      <c r="B118" s="32"/>
      <c r="C118" s="100"/>
      <c r="D118" s="100"/>
      <c r="E118" s="100"/>
      <c r="F118" s="100"/>
      <c r="G118" s="100"/>
      <c r="H118" s="100"/>
      <c r="I118" s="61"/>
      <c r="J118" s="91"/>
      <c r="K118" s="10"/>
      <c r="L118" s="10"/>
      <c r="M118" s="101"/>
      <c r="N118" s="101"/>
      <c r="O118" s="16"/>
      <c r="P118" s="16"/>
      <c r="Q118" s="16" t="s">
        <v>243</v>
      </c>
      <c r="R118" s="16" t="s">
        <v>243</v>
      </c>
      <c r="S118" s="10">
        <v>9999</v>
      </c>
      <c r="T118" s="100">
        <f>((((J118+K118)+L118)+IF((((VLOOKUP(Q118,MogulsDD!$A$1:$C$1001,3,FALSE)*(M118+O118))/2)&gt;3.75),3.75,((VLOOKUP(Q118,MogulsDD!$A$1:$C$1001,3,FALSE)*(M118+O118))/2)))+IF((((VLOOKUP(R118,MogulsDD!$A$1:$C$1001,3,FALSE)*(N118+P118))/2)&gt;3.75),3.75,((VLOOKUP(R118,MogulsDD!$A$1:$C$1001,3,FALSE)*(N118+P118))/2)))+IF(((18-((12*S118)/$J$5))&gt;7.5),7.5,IF(((18-((12*S118)/$J$5))&lt;0),0,(18-((12*S118)/$J$5))))</f>
        <v>0</v>
      </c>
      <c r="U118" s="99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93"/>
      <c r="AK118" s="48"/>
      <c r="AL118" s="76"/>
      <c r="AM118" s="76"/>
    </row>
    <row r="119" spans="1:39">
      <c r="A119" s="12">
        <f t="shared" si="3"/>
        <v>21</v>
      </c>
      <c r="B119" s="32"/>
      <c r="C119" s="100"/>
      <c r="D119" s="100"/>
      <c r="E119" s="100"/>
      <c r="F119" s="100"/>
      <c r="G119" s="100"/>
      <c r="H119" s="100"/>
      <c r="I119" s="61"/>
      <c r="J119" s="91"/>
      <c r="K119" s="10"/>
      <c r="L119" s="10"/>
      <c r="M119" s="101"/>
      <c r="N119" s="101"/>
      <c r="O119" s="16"/>
      <c r="P119" s="16"/>
      <c r="Q119" s="16" t="s">
        <v>243</v>
      </c>
      <c r="R119" s="16" t="s">
        <v>243</v>
      </c>
      <c r="S119" s="10">
        <v>9999</v>
      </c>
      <c r="T119" s="100">
        <f>((((J119+K119)+L119)+IF((((VLOOKUP(Q119,MogulsDD!$A$1:$C$1001,3,FALSE)*(M119+O119))/2)&gt;3.75),3.75,((VLOOKUP(Q119,MogulsDD!$A$1:$C$1001,3,FALSE)*(M119+O119))/2)))+IF((((VLOOKUP(R119,MogulsDD!$A$1:$C$1001,3,FALSE)*(N119+P119))/2)&gt;3.75),3.75,((VLOOKUP(R119,MogulsDD!$A$1:$C$1001,3,FALSE)*(N119+P119))/2)))+IF(((18-((12*S119)/$J$5))&gt;7.5),7.5,IF(((18-((12*S119)/$J$5))&lt;0),0,(18-((12*S119)/$J$5))))</f>
        <v>0</v>
      </c>
      <c r="U119" s="99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93"/>
      <c r="AK119" s="48"/>
      <c r="AL119" s="76"/>
      <c r="AM119" s="76"/>
    </row>
    <row r="120" spans="1:39">
      <c r="A120" s="12">
        <f t="shared" si="3"/>
        <v>21</v>
      </c>
      <c r="B120" s="32"/>
      <c r="C120" s="100"/>
      <c r="D120" s="100"/>
      <c r="E120" s="100"/>
      <c r="F120" s="100"/>
      <c r="G120" s="100"/>
      <c r="H120" s="100"/>
      <c r="I120" s="61"/>
      <c r="J120" s="91"/>
      <c r="K120" s="10"/>
      <c r="L120" s="10"/>
      <c r="M120" s="101"/>
      <c r="N120" s="101"/>
      <c r="O120" s="16"/>
      <c r="P120" s="16"/>
      <c r="Q120" s="16" t="s">
        <v>243</v>
      </c>
      <c r="R120" s="16" t="s">
        <v>243</v>
      </c>
      <c r="S120" s="10">
        <v>9999</v>
      </c>
      <c r="T120" s="100">
        <f>((((J120+K120)+L120)+IF((((VLOOKUP(Q120,MogulsDD!$A$1:$C$1001,3,FALSE)*(M120+O120))/2)&gt;3.75),3.75,((VLOOKUP(Q120,MogulsDD!$A$1:$C$1001,3,FALSE)*(M120+O120))/2)))+IF((((VLOOKUP(R120,MogulsDD!$A$1:$C$1001,3,FALSE)*(N120+P120))/2)&gt;3.75),3.75,((VLOOKUP(R120,MogulsDD!$A$1:$C$1001,3,FALSE)*(N120+P120))/2)))+IF(((18-((12*S120)/$J$5))&gt;7.5),7.5,IF(((18-((12*S120)/$J$5))&lt;0),0,(18-((12*S120)/$J$5))))</f>
        <v>0</v>
      </c>
      <c r="U120" s="99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93"/>
      <c r="AK120" s="48"/>
      <c r="AL120" s="76"/>
      <c r="AM120" s="76"/>
    </row>
    <row r="121" spans="1:39">
      <c r="A121" s="12">
        <f t="shared" si="3"/>
        <v>21</v>
      </c>
      <c r="B121" s="32"/>
      <c r="C121" s="100"/>
      <c r="D121" s="100"/>
      <c r="E121" s="100"/>
      <c r="F121" s="100"/>
      <c r="G121" s="100"/>
      <c r="H121" s="100"/>
      <c r="I121" s="61"/>
      <c r="J121" s="91"/>
      <c r="K121" s="10"/>
      <c r="L121" s="10"/>
      <c r="M121" s="101"/>
      <c r="N121" s="101"/>
      <c r="O121" s="16"/>
      <c r="P121" s="16"/>
      <c r="Q121" s="16" t="s">
        <v>243</v>
      </c>
      <c r="R121" s="16" t="s">
        <v>243</v>
      </c>
      <c r="S121" s="10">
        <v>9999</v>
      </c>
      <c r="T121" s="100">
        <f>((((J121+K121)+L121)+IF((((VLOOKUP(Q121,MogulsDD!$A$1:$C$1001,3,FALSE)*(M121+O121))/2)&gt;3.75),3.75,((VLOOKUP(Q121,MogulsDD!$A$1:$C$1001,3,FALSE)*(M121+O121))/2)))+IF((((VLOOKUP(R121,MogulsDD!$A$1:$C$1001,3,FALSE)*(N121+P121))/2)&gt;3.75),3.75,((VLOOKUP(R121,MogulsDD!$A$1:$C$1001,3,FALSE)*(N121+P121))/2)))+IF(((18-((12*S121)/$J$5))&gt;7.5),7.5,IF(((18-((12*S121)/$J$5))&lt;0),0,(18-((12*S121)/$J$5))))</f>
        <v>0</v>
      </c>
      <c r="U121" s="99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93"/>
      <c r="AK121" s="48"/>
      <c r="AL121" s="76"/>
      <c r="AM121" s="76"/>
    </row>
    <row r="122" spans="1:39">
      <c r="A122" s="12">
        <f t="shared" si="3"/>
        <v>21</v>
      </c>
      <c r="B122" s="32"/>
      <c r="C122" s="100"/>
      <c r="D122" s="100"/>
      <c r="E122" s="100"/>
      <c r="F122" s="100"/>
      <c r="G122" s="100"/>
      <c r="H122" s="100"/>
      <c r="I122" s="61"/>
      <c r="J122" s="91"/>
      <c r="K122" s="10"/>
      <c r="L122" s="10"/>
      <c r="M122" s="101"/>
      <c r="N122" s="101"/>
      <c r="O122" s="16"/>
      <c r="P122" s="16"/>
      <c r="Q122" s="16" t="s">
        <v>243</v>
      </c>
      <c r="R122" s="16" t="s">
        <v>243</v>
      </c>
      <c r="S122" s="10">
        <v>9999</v>
      </c>
      <c r="T122" s="100">
        <f>((((J122+K122)+L122)+IF((((VLOOKUP(Q122,MogulsDD!$A$1:$C$1001,3,FALSE)*(M122+O122))/2)&gt;3.75),3.75,((VLOOKUP(Q122,MogulsDD!$A$1:$C$1001,3,FALSE)*(M122+O122))/2)))+IF((((VLOOKUP(R122,MogulsDD!$A$1:$C$1001,3,FALSE)*(N122+P122))/2)&gt;3.75),3.75,((VLOOKUP(R122,MogulsDD!$A$1:$C$1001,3,FALSE)*(N122+P122))/2)))+IF(((18-((12*S122)/$J$5))&gt;7.5),7.5,IF(((18-((12*S122)/$J$5))&lt;0),0,(18-((12*S122)/$J$5))))</f>
        <v>0</v>
      </c>
      <c r="U122" s="99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93"/>
      <c r="AK122" s="48"/>
      <c r="AL122" s="76"/>
      <c r="AM122" s="76"/>
    </row>
    <row r="123" spans="1:39">
      <c r="A123" s="12">
        <f t="shared" si="3"/>
        <v>21</v>
      </c>
      <c r="B123" s="32"/>
      <c r="C123" s="100"/>
      <c r="D123" s="100"/>
      <c r="E123" s="100"/>
      <c r="F123" s="100"/>
      <c r="G123" s="100"/>
      <c r="H123" s="100"/>
      <c r="I123" s="61"/>
      <c r="J123" s="91"/>
      <c r="K123" s="10"/>
      <c r="L123" s="10"/>
      <c r="M123" s="101"/>
      <c r="N123" s="101"/>
      <c r="O123" s="16"/>
      <c r="P123" s="16"/>
      <c r="Q123" s="16" t="s">
        <v>243</v>
      </c>
      <c r="R123" s="16" t="s">
        <v>243</v>
      </c>
      <c r="S123" s="10">
        <v>9999</v>
      </c>
      <c r="T123" s="100">
        <f>((((J123+K123)+L123)+IF((((VLOOKUP(Q123,MogulsDD!$A$1:$C$1001,3,FALSE)*(M123+O123))/2)&gt;3.75),3.75,((VLOOKUP(Q123,MogulsDD!$A$1:$C$1001,3,FALSE)*(M123+O123))/2)))+IF((((VLOOKUP(R123,MogulsDD!$A$1:$C$1001,3,FALSE)*(N123+P123))/2)&gt;3.75),3.75,((VLOOKUP(R123,MogulsDD!$A$1:$C$1001,3,FALSE)*(N123+P123))/2)))+IF(((18-((12*S123)/$J$5))&gt;7.5),7.5,IF(((18-((12*S123)/$J$5))&lt;0),0,(18-((12*S123)/$J$5))))</f>
        <v>0</v>
      </c>
      <c r="U123" s="99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93"/>
      <c r="AK123" s="48"/>
      <c r="AL123" s="76"/>
      <c r="AM123" s="76"/>
    </row>
    <row r="124" spans="1:39">
      <c r="A124" s="12">
        <f t="shared" si="3"/>
        <v>21</v>
      </c>
      <c r="B124" s="32"/>
      <c r="C124" s="100"/>
      <c r="D124" s="100"/>
      <c r="E124" s="100"/>
      <c r="F124" s="100"/>
      <c r="G124" s="100"/>
      <c r="H124" s="100"/>
      <c r="I124" s="61"/>
      <c r="J124" s="91"/>
      <c r="K124" s="10"/>
      <c r="L124" s="10"/>
      <c r="M124" s="101"/>
      <c r="N124" s="101"/>
      <c r="O124" s="16"/>
      <c r="P124" s="16"/>
      <c r="Q124" s="16" t="s">
        <v>243</v>
      </c>
      <c r="R124" s="16" t="s">
        <v>243</v>
      </c>
      <c r="S124" s="10">
        <v>9999</v>
      </c>
      <c r="T124" s="100">
        <f>((((J124+K124)+L124)+IF((((VLOOKUP(Q124,MogulsDD!$A$1:$C$1001,3,FALSE)*(M124+O124))/2)&gt;3.75),3.75,((VLOOKUP(Q124,MogulsDD!$A$1:$C$1001,3,FALSE)*(M124+O124))/2)))+IF((((VLOOKUP(R124,MogulsDD!$A$1:$C$1001,3,FALSE)*(N124+P124))/2)&gt;3.75),3.75,((VLOOKUP(R124,MogulsDD!$A$1:$C$1001,3,FALSE)*(N124+P124))/2)))+IF(((18-((12*S124)/$J$5))&gt;7.5),7.5,IF(((18-((12*S124)/$J$5))&lt;0),0,(18-((12*S124)/$J$5))))</f>
        <v>0</v>
      </c>
      <c r="U124" s="99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93"/>
      <c r="AK124" s="48"/>
      <c r="AL124" s="76"/>
      <c r="AM124" s="76"/>
    </row>
    <row r="125" spans="1:39">
      <c r="A125" s="12">
        <f t="shared" si="3"/>
        <v>21</v>
      </c>
      <c r="B125" s="32"/>
      <c r="C125" s="100"/>
      <c r="D125" s="100"/>
      <c r="E125" s="100"/>
      <c r="F125" s="100"/>
      <c r="G125" s="100"/>
      <c r="H125" s="100"/>
      <c r="I125" s="61"/>
      <c r="J125" s="91"/>
      <c r="K125" s="10"/>
      <c r="L125" s="10"/>
      <c r="M125" s="101"/>
      <c r="N125" s="101"/>
      <c r="O125" s="16"/>
      <c r="P125" s="16"/>
      <c r="Q125" s="16" t="s">
        <v>243</v>
      </c>
      <c r="R125" s="16" t="s">
        <v>243</v>
      </c>
      <c r="S125" s="10">
        <v>9999</v>
      </c>
      <c r="T125" s="100">
        <f>((((J125+K125)+L125)+IF((((VLOOKUP(Q125,MogulsDD!$A$1:$C$1001,3,FALSE)*(M125+O125))/2)&gt;3.75),3.75,((VLOOKUP(Q125,MogulsDD!$A$1:$C$1001,3,FALSE)*(M125+O125))/2)))+IF((((VLOOKUP(R125,MogulsDD!$A$1:$C$1001,3,FALSE)*(N125+P125))/2)&gt;3.75),3.75,((VLOOKUP(R125,MogulsDD!$A$1:$C$1001,3,FALSE)*(N125+P125))/2)))+IF(((18-((12*S125)/$J$5))&gt;7.5),7.5,IF(((18-((12*S125)/$J$5))&lt;0),0,(18-((12*S125)/$J$5))))</f>
        <v>0</v>
      </c>
      <c r="U125" s="99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93"/>
      <c r="AK125" s="48"/>
      <c r="AL125" s="76"/>
      <c r="AM125" s="76"/>
    </row>
    <row r="126" spans="1:39">
      <c r="A126" s="12">
        <f t="shared" si="3"/>
        <v>21</v>
      </c>
      <c r="B126" s="32"/>
      <c r="C126" s="100"/>
      <c r="D126" s="100"/>
      <c r="E126" s="100"/>
      <c r="F126" s="100"/>
      <c r="G126" s="100"/>
      <c r="H126" s="100"/>
      <c r="I126" s="61"/>
      <c r="J126" s="91"/>
      <c r="K126" s="10"/>
      <c r="L126" s="10"/>
      <c r="M126" s="101"/>
      <c r="N126" s="101"/>
      <c r="O126" s="16"/>
      <c r="P126" s="16"/>
      <c r="Q126" s="16" t="s">
        <v>243</v>
      </c>
      <c r="R126" s="16" t="s">
        <v>243</v>
      </c>
      <c r="S126" s="10">
        <v>9999</v>
      </c>
      <c r="T126" s="100">
        <f>((((J126+K126)+L126)+IF((((VLOOKUP(Q126,MogulsDD!$A$1:$C$1001,3,FALSE)*(M126+O126))/2)&gt;3.75),3.75,((VLOOKUP(Q126,MogulsDD!$A$1:$C$1001,3,FALSE)*(M126+O126))/2)))+IF((((VLOOKUP(R126,MogulsDD!$A$1:$C$1001,3,FALSE)*(N126+P126))/2)&gt;3.75),3.75,((VLOOKUP(R126,MogulsDD!$A$1:$C$1001,3,FALSE)*(N126+P126))/2)))+IF(((18-((12*S126)/$J$5))&gt;7.5),7.5,IF(((18-((12*S126)/$J$5))&lt;0),0,(18-((12*S126)/$J$5))))</f>
        <v>0</v>
      </c>
      <c r="U126" s="99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93"/>
      <c r="AK126" s="48"/>
      <c r="AL126" s="76"/>
      <c r="AM126" s="76"/>
    </row>
    <row r="127" spans="1:39">
      <c r="A127" s="12">
        <f t="shared" si="3"/>
        <v>21</v>
      </c>
      <c r="B127" s="32"/>
      <c r="C127" s="100"/>
      <c r="D127" s="100"/>
      <c r="E127" s="100"/>
      <c r="F127" s="100"/>
      <c r="G127" s="100"/>
      <c r="H127" s="100"/>
      <c r="I127" s="61"/>
      <c r="J127" s="91"/>
      <c r="K127" s="10"/>
      <c r="L127" s="10"/>
      <c r="M127" s="101"/>
      <c r="N127" s="101"/>
      <c r="O127" s="16"/>
      <c r="P127" s="16"/>
      <c r="Q127" s="16" t="s">
        <v>243</v>
      </c>
      <c r="R127" s="16" t="s">
        <v>243</v>
      </c>
      <c r="S127" s="10">
        <v>9999</v>
      </c>
      <c r="T127" s="100">
        <f>((((J127+K127)+L127)+IF((((VLOOKUP(Q127,MogulsDD!$A$1:$C$1001,3,FALSE)*(M127+O127))/2)&gt;3.75),3.75,((VLOOKUP(Q127,MogulsDD!$A$1:$C$1001,3,FALSE)*(M127+O127))/2)))+IF((((VLOOKUP(R127,MogulsDD!$A$1:$C$1001,3,FALSE)*(N127+P127))/2)&gt;3.75),3.75,((VLOOKUP(R127,MogulsDD!$A$1:$C$1001,3,FALSE)*(N127+P127))/2)))+IF(((18-((12*S127)/$J$5))&gt;7.5),7.5,IF(((18-((12*S127)/$J$5))&lt;0),0,(18-((12*S127)/$J$5))))</f>
        <v>0</v>
      </c>
      <c r="U127" s="99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93"/>
      <c r="AK127" s="48"/>
      <c r="AL127" s="76"/>
      <c r="AM127" s="76"/>
    </row>
    <row r="128" spans="1:39">
      <c r="A128" s="12">
        <f t="shared" si="3"/>
        <v>21</v>
      </c>
      <c r="B128" s="32"/>
      <c r="C128" s="100"/>
      <c r="D128" s="100"/>
      <c r="E128" s="100"/>
      <c r="F128" s="100"/>
      <c r="G128" s="100"/>
      <c r="H128" s="100"/>
      <c r="I128" s="61"/>
      <c r="J128" s="91"/>
      <c r="K128" s="10"/>
      <c r="L128" s="10"/>
      <c r="M128" s="101"/>
      <c r="N128" s="101"/>
      <c r="O128" s="16"/>
      <c r="P128" s="16"/>
      <c r="Q128" s="16" t="s">
        <v>243</v>
      </c>
      <c r="R128" s="16" t="s">
        <v>243</v>
      </c>
      <c r="S128" s="10">
        <v>9999</v>
      </c>
      <c r="T128" s="100">
        <f>((((J128+K128)+L128)+IF((((VLOOKUP(Q128,MogulsDD!$A$1:$C$1001,3,FALSE)*(M128+O128))/2)&gt;3.75),3.75,((VLOOKUP(Q128,MogulsDD!$A$1:$C$1001,3,FALSE)*(M128+O128))/2)))+IF((((VLOOKUP(R128,MogulsDD!$A$1:$C$1001,3,FALSE)*(N128+P128))/2)&gt;3.75),3.75,((VLOOKUP(R128,MogulsDD!$A$1:$C$1001,3,FALSE)*(N128+P128))/2)))+IF(((18-((12*S128)/$J$5))&gt;7.5),7.5,IF(((18-((12*S128)/$J$5))&lt;0),0,(18-((12*S128)/$J$5))))</f>
        <v>0</v>
      </c>
      <c r="U128" s="99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93"/>
      <c r="AK128" s="48"/>
      <c r="AL128" s="76"/>
      <c r="AM128" s="76"/>
    </row>
    <row r="129" spans="1:39">
      <c r="A129" s="12">
        <f t="shared" si="3"/>
        <v>21</v>
      </c>
      <c r="B129" s="32"/>
      <c r="C129" s="100"/>
      <c r="D129" s="100"/>
      <c r="E129" s="100"/>
      <c r="F129" s="100"/>
      <c r="G129" s="100"/>
      <c r="H129" s="100"/>
      <c r="I129" s="61"/>
      <c r="J129" s="91"/>
      <c r="K129" s="10"/>
      <c r="L129" s="10"/>
      <c r="M129" s="101"/>
      <c r="N129" s="101"/>
      <c r="O129" s="16"/>
      <c r="P129" s="16"/>
      <c r="Q129" s="16" t="s">
        <v>243</v>
      </c>
      <c r="R129" s="16" t="s">
        <v>243</v>
      </c>
      <c r="S129" s="10">
        <v>9999</v>
      </c>
      <c r="T129" s="100">
        <f>((((J129+K129)+L129)+IF((((VLOOKUP(Q129,MogulsDD!$A$1:$C$1001,3,FALSE)*(M129+O129))/2)&gt;3.75),3.75,((VLOOKUP(Q129,MogulsDD!$A$1:$C$1001,3,FALSE)*(M129+O129))/2)))+IF((((VLOOKUP(R129,MogulsDD!$A$1:$C$1001,3,FALSE)*(N129+P129))/2)&gt;3.75),3.75,((VLOOKUP(R129,MogulsDD!$A$1:$C$1001,3,FALSE)*(N129+P129))/2)))+IF(((18-((12*S129)/$J$5))&gt;7.5),7.5,IF(((18-((12*S129)/$J$5))&lt;0),0,(18-((12*S129)/$J$5))))</f>
        <v>0</v>
      </c>
      <c r="U129" s="99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93"/>
      <c r="AK129" s="48"/>
      <c r="AL129" s="76"/>
      <c r="AM129" s="76"/>
    </row>
    <row r="130" spans="1:39">
      <c r="A130" s="12">
        <f t="shared" si="3"/>
        <v>21</v>
      </c>
      <c r="B130" s="32"/>
      <c r="C130" s="100"/>
      <c r="D130" s="100"/>
      <c r="E130" s="100"/>
      <c r="F130" s="100"/>
      <c r="G130" s="100"/>
      <c r="H130" s="100"/>
      <c r="I130" s="61"/>
      <c r="J130" s="91"/>
      <c r="K130" s="10"/>
      <c r="L130" s="10"/>
      <c r="M130" s="101"/>
      <c r="N130" s="101"/>
      <c r="O130" s="16"/>
      <c r="P130" s="16"/>
      <c r="Q130" s="16" t="s">
        <v>243</v>
      </c>
      <c r="R130" s="16" t="s">
        <v>243</v>
      </c>
      <c r="S130" s="10">
        <v>9999</v>
      </c>
      <c r="T130" s="100">
        <f>((((J130+K130)+L130)+IF((((VLOOKUP(Q130,MogulsDD!$A$1:$C$1001,3,FALSE)*(M130+O130))/2)&gt;3.75),3.75,((VLOOKUP(Q130,MogulsDD!$A$1:$C$1001,3,FALSE)*(M130+O130))/2)))+IF((((VLOOKUP(R130,MogulsDD!$A$1:$C$1001,3,FALSE)*(N130+P130))/2)&gt;3.75),3.75,((VLOOKUP(R130,MogulsDD!$A$1:$C$1001,3,FALSE)*(N130+P130))/2)))+IF(((18-((12*S130)/$J$5))&gt;7.5),7.5,IF(((18-((12*S130)/$J$5))&lt;0),0,(18-((12*S130)/$J$5))))</f>
        <v>0</v>
      </c>
      <c r="U130" s="99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93"/>
      <c r="AK130" s="48"/>
      <c r="AL130" s="76"/>
      <c r="AM130" s="76"/>
    </row>
    <row r="131" spans="1:39">
      <c r="A131" s="12">
        <f t="shared" si="3"/>
        <v>21</v>
      </c>
      <c r="B131" s="32"/>
      <c r="C131" s="100"/>
      <c r="D131" s="100"/>
      <c r="E131" s="100"/>
      <c r="F131" s="100"/>
      <c r="G131" s="100"/>
      <c r="H131" s="100"/>
      <c r="I131" s="61"/>
      <c r="J131" s="91"/>
      <c r="K131" s="10"/>
      <c r="L131" s="10"/>
      <c r="M131" s="101"/>
      <c r="N131" s="101"/>
      <c r="O131" s="16"/>
      <c r="P131" s="16"/>
      <c r="Q131" s="16" t="s">
        <v>243</v>
      </c>
      <c r="R131" s="16" t="s">
        <v>243</v>
      </c>
      <c r="S131" s="10">
        <v>9999</v>
      </c>
      <c r="T131" s="100">
        <f>((((J131+K131)+L131)+IF((((VLOOKUP(Q131,MogulsDD!$A$1:$C$1001,3,FALSE)*(M131+O131))/2)&gt;3.75),3.75,((VLOOKUP(Q131,MogulsDD!$A$1:$C$1001,3,FALSE)*(M131+O131))/2)))+IF((((VLOOKUP(R131,MogulsDD!$A$1:$C$1001,3,FALSE)*(N131+P131))/2)&gt;3.75),3.75,((VLOOKUP(R131,MogulsDD!$A$1:$C$1001,3,FALSE)*(N131+P131))/2)))+IF(((18-((12*S131)/$J$5))&gt;7.5),7.5,IF(((18-((12*S131)/$J$5))&lt;0),0,(18-((12*S131)/$J$5))))</f>
        <v>0</v>
      </c>
      <c r="U131" s="99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93"/>
      <c r="AK131" s="48"/>
      <c r="AL131" s="76"/>
      <c r="AM131" s="76"/>
    </row>
    <row r="132" spans="1:39">
      <c r="A132" s="12">
        <f t="shared" si="3"/>
        <v>21</v>
      </c>
      <c r="B132" s="32"/>
      <c r="C132" s="100"/>
      <c r="D132" s="100"/>
      <c r="E132" s="100"/>
      <c r="F132" s="100"/>
      <c r="G132" s="100"/>
      <c r="H132" s="100"/>
      <c r="I132" s="61"/>
      <c r="J132" s="91"/>
      <c r="K132" s="10"/>
      <c r="L132" s="10"/>
      <c r="M132" s="101"/>
      <c r="N132" s="101"/>
      <c r="O132" s="16"/>
      <c r="P132" s="16"/>
      <c r="Q132" s="16" t="s">
        <v>243</v>
      </c>
      <c r="R132" s="16" t="s">
        <v>243</v>
      </c>
      <c r="S132" s="10">
        <v>9999</v>
      </c>
      <c r="T132" s="100">
        <f>((((J132+K132)+L132)+IF((((VLOOKUP(Q132,MogulsDD!$A$1:$C$1001,3,FALSE)*(M132+O132))/2)&gt;3.75),3.75,((VLOOKUP(Q132,MogulsDD!$A$1:$C$1001,3,FALSE)*(M132+O132))/2)))+IF((((VLOOKUP(R132,MogulsDD!$A$1:$C$1001,3,FALSE)*(N132+P132))/2)&gt;3.75),3.75,((VLOOKUP(R132,MogulsDD!$A$1:$C$1001,3,FALSE)*(N132+P132))/2)))+IF(((18-((12*S132)/$J$5))&gt;7.5),7.5,IF(((18-((12*S132)/$J$5))&lt;0),0,(18-((12*S132)/$J$5))))</f>
        <v>0</v>
      </c>
      <c r="U132" s="99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93"/>
      <c r="AK132" s="48"/>
      <c r="AL132" s="76"/>
      <c r="AM132" s="76"/>
    </row>
    <row r="133" spans="1:39">
      <c r="A133" s="12">
        <f t="shared" si="3"/>
        <v>21</v>
      </c>
      <c r="B133" s="32"/>
      <c r="C133" s="100"/>
      <c r="D133" s="100"/>
      <c r="E133" s="100"/>
      <c r="F133" s="100"/>
      <c r="G133" s="100"/>
      <c r="H133" s="100"/>
      <c r="I133" s="61"/>
      <c r="J133" s="91"/>
      <c r="K133" s="10"/>
      <c r="L133" s="10"/>
      <c r="M133" s="101"/>
      <c r="N133" s="101"/>
      <c r="O133" s="16"/>
      <c r="P133" s="16"/>
      <c r="Q133" s="16" t="s">
        <v>243</v>
      </c>
      <c r="R133" s="16" t="s">
        <v>243</v>
      </c>
      <c r="S133" s="10">
        <v>9999</v>
      </c>
      <c r="T133" s="100">
        <f>((((J133+K133)+L133)+IF((((VLOOKUP(Q133,MogulsDD!$A$1:$C$1001,3,FALSE)*(M133+O133))/2)&gt;3.75),3.75,((VLOOKUP(Q133,MogulsDD!$A$1:$C$1001,3,FALSE)*(M133+O133))/2)))+IF((((VLOOKUP(R133,MogulsDD!$A$1:$C$1001,3,FALSE)*(N133+P133))/2)&gt;3.75),3.75,((VLOOKUP(R133,MogulsDD!$A$1:$C$1001,3,FALSE)*(N133+P133))/2)))+IF(((18-((12*S133)/$J$5))&gt;7.5),7.5,IF(((18-((12*S133)/$J$5))&lt;0),0,(18-((12*S133)/$J$5))))</f>
        <v>0</v>
      </c>
      <c r="U133" s="99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93"/>
      <c r="AK133" s="48"/>
      <c r="AL133" s="76"/>
      <c r="AM133" s="76"/>
    </row>
    <row r="134" spans="1:39">
      <c r="A134" s="12">
        <f t="shared" si="3"/>
        <v>21</v>
      </c>
      <c r="B134" s="32"/>
      <c r="C134" s="100"/>
      <c r="D134" s="100"/>
      <c r="E134" s="100"/>
      <c r="F134" s="100"/>
      <c r="G134" s="100"/>
      <c r="H134" s="100"/>
      <c r="I134" s="61"/>
      <c r="J134" s="91"/>
      <c r="K134" s="10"/>
      <c r="L134" s="10"/>
      <c r="M134" s="101"/>
      <c r="N134" s="101"/>
      <c r="O134" s="16"/>
      <c r="P134" s="16"/>
      <c r="Q134" s="16" t="s">
        <v>243</v>
      </c>
      <c r="R134" s="16" t="s">
        <v>243</v>
      </c>
      <c r="S134" s="10">
        <v>9999</v>
      </c>
      <c r="T134" s="100">
        <f>((((J134+K134)+L134)+IF((((VLOOKUP(Q134,MogulsDD!$A$1:$C$1001,3,FALSE)*(M134+O134))/2)&gt;3.75),3.75,((VLOOKUP(Q134,MogulsDD!$A$1:$C$1001,3,FALSE)*(M134+O134))/2)))+IF((((VLOOKUP(R134,MogulsDD!$A$1:$C$1001,3,FALSE)*(N134+P134))/2)&gt;3.75),3.75,((VLOOKUP(R134,MogulsDD!$A$1:$C$1001,3,FALSE)*(N134+P134))/2)))+IF(((18-((12*S134)/$J$5))&gt;7.5),7.5,IF(((18-((12*S134)/$J$5))&lt;0),0,(18-((12*S134)/$J$5))))</f>
        <v>0</v>
      </c>
      <c r="U134" s="99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93"/>
      <c r="AK134" s="48"/>
      <c r="AL134" s="76"/>
      <c r="AM134" s="76"/>
    </row>
    <row r="135" spans="1:39">
      <c r="A135" s="12">
        <f t="shared" si="3"/>
        <v>21</v>
      </c>
      <c r="B135" s="32"/>
      <c r="C135" s="100"/>
      <c r="D135" s="100"/>
      <c r="E135" s="100"/>
      <c r="F135" s="100"/>
      <c r="G135" s="100"/>
      <c r="H135" s="100"/>
      <c r="I135" s="61"/>
      <c r="J135" s="91"/>
      <c r="K135" s="10"/>
      <c r="L135" s="10"/>
      <c r="M135" s="101"/>
      <c r="N135" s="101"/>
      <c r="O135" s="16"/>
      <c r="P135" s="16"/>
      <c r="Q135" s="16" t="s">
        <v>243</v>
      </c>
      <c r="R135" s="16" t="s">
        <v>243</v>
      </c>
      <c r="S135" s="10">
        <v>9999</v>
      </c>
      <c r="T135" s="100">
        <f>((((J135+K135)+L135)+IF((((VLOOKUP(Q135,MogulsDD!$A$1:$C$1001,3,FALSE)*(M135+O135))/2)&gt;3.75),3.75,((VLOOKUP(Q135,MogulsDD!$A$1:$C$1001,3,FALSE)*(M135+O135))/2)))+IF((((VLOOKUP(R135,MogulsDD!$A$1:$C$1001,3,FALSE)*(N135+P135))/2)&gt;3.75),3.75,((VLOOKUP(R135,MogulsDD!$A$1:$C$1001,3,FALSE)*(N135+P135))/2)))+IF(((18-((12*S135)/$J$5))&gt;7.5),7.5,IF(((18-((12*S135)/$J$5))&lt;0),0,(18-((12*S135)/$J$5))))</f>
        <v>0</v>
      </c>
      <c r="U135" s="99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93"/>
      <c r="AK135" s="48"/>
      <c r="AL135" s="76"/>
      <c r="AM135" s="76"/>
    </row>
    <row r="136" spans="1:39">
      <c r="A136" s="12">
        <f t="shared" si="3"/>
        <v>21</v>
      </c>
      <c r="B136" s="32"/>
      <c r="C136" s="100"/>
      <c r="D136" s="100"/>
      <c r="E136" s="100"/>
      <c r="F136" s="100"/>
      <c r="G136" s="100"/>
      <c r="H136" s="100"/>
      <c r="I136" s="61"/>
      <c r="J136" s="91"/>
      <c r="K136" s="10"/>
      <c r="L136" s="10"/>
      <c r="M136" s="101"/>
      <c r="N136" s="101"/>
      <c r="O136" s="16"/>
      <c r="P136" s="16"/>
      <c r="Q136" s="16" t="s">
        <v>243</v>
      </c>
      <c r="R136" s="16" t="s">
        <v>243</v>
      </c>
      <c r="S136" s="10">
        <v>9999</v>
      </c>
      <c r="T136" s="100">
        <f>((((J136+K136)+L136)+IF((((VLOOKUP(Q136,MogulsDD!$A$1:$C$1001,3,FALSE)*(M136+O136))/2)&gt;3.75),3.75,((VLOOKUP(Q136,MogulsDD!$A$1:$C$1001,3,FALSE)*(M136+O136))/2)))+IF((((VLOOKUP(R136,MogulsDD!$A$1:$C$1001,3,FALSE)*(N136+P136))/2)&gt;3.75),3.75,((VLOOKUP(R136,MogulsDD!$A$1:$C$1001,3,FALSE)*(N136+P136))/2)))+IF(((18-((12*S136)/$J$5))&gt;7.5),7.5,IF(((18-((12*S136)/$J$5))&lt;0),0,(18-((12*S136)/$J$5))))</f>
        <v>0</v>
      </c>
      <c r="U136" s="99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93"/>
      <c r="AK136" s="48"/>
      <c r="AL136" s="76"/>
      <c r="AM136" s="76"/>
    </row>
    <row r="137" spans="1:39">
      <c r="A137" s="12">
        <f t="shared" si="3"/>
        <v>21</v>
      </c>
      <c r="B137" s="32"/>
      <c r="C137" s="100"/>
      <c r="D137" s="100"/>
      <c r="E137" s="100"/>
      <c r="F137" s="100"/>
      <c r="G137" s="100"/>
      <c r="H137" s="100"/>
      <c r="I137" s="61"/>
      <c r="J137" s="91"/>
      <c r="K137" s="10"/>
      <c r="L137" s="10"/>
      <c r="M137" s="101"/>
      <c r="N137" s="101"/>
      <c r="O137" s="16"/>
      <c r="P137" s="16"/>
      <c r="Q137" s="16" t="s">
        <v>243</v>
      </c>
      <c r="R137" s="16" t="s">
        <v>243</v>
      </c>
      <c r="S137" s="10">
        <v>9999</v>
      </c>
      <c r="T137" s="100">
        <f>((((J137+K137)+L137)+IF((((VLOOKUP(Q137,MogulsDD!$A$1:$C$1001,3,FALSE)*(M137+O137))/2)&gt;3.75),3.75,((VLOOKUP(Q137,MogulsDD!$A$1:$C$1001,3,FALSE)*(M137+O137))/2)))+IF((((VLOOKUP(R137,MogulsDD!$A$1:$C$1001,3,FALSE)*(N137+P137))/2)&gt;3.75),3.75,((VLOOKUP(R137,MogulsDD!$A$1:$C$1001,3,FALSE)*(N137+P137))/2)))+IF(((18-((12*S137)/$J$5))&gt;7.5),7.5,IF(((18-((12*S137)/$J$5))&lt;0),0,(18-((12*S137)/$J$5))))</f>
        <v>0</v>
      </c>
      <c r="U137" s="99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93"/>
      <c r="AK137" s="48"/>
      <c r="AL137" s="76"/>
      <c r="AM137" s="76"/>
    </row>
    <row r="138" spans="1:39">
      <c r="A138" s="12">
        <f t="shared" si="3"/>
        <v>21</v>
      </c>
      <c r="B138" s="32"/>
      <c r="C138" s="100"/>
      <c r="D138" s="100"/>
      <c r="E138" s="100"/>
      <c r="F138" s="100"/>
      <c r="G138" s="100"/>
      <c r="H138" s="100"/>
      <c r="I138" s="61"/>
      <c r="J138" s="91"/>
      <c r="K138" s="10"/>
      <c r="L138" s="10"/>
      <c r="M138" s="101"/>
      <c r="N138" s="101"/>
      <c r="O138" s="16"/>
      <c r="P138" s="16"/>
      <c r="Q138" s="16" t="s">
        <v>243</v>
      </c>
      <c r="R138" s="16" t="s">
        <v>243</v>
      </c>
      <c r="S138" s="10">
        <v>9999</v>
      </c>
      <c r="T138" s="100">
        <f>((((J138+K138)+L138)+IF((((VLOOKUP(Q138,MogulsDD!$A$1:$C$1001,3,FALSE)*(M138+O138))/2)&gt;3.75),3.75,((VLOOKUP(Q138,MogulsDD!$A$1:$C$1001,3,FALSE)*(M138+O138))/2)))+IF((((VLOOKUP(R138,MogulsDD!$A$1:$C$1001,3,FALSE)*(N138+P138))/2)&gt;3.75),3.75,((VLOOKUP(R138,MogulsDD!$A$1:$C$1001,3,FALSE)*(N138+P138))/2)))+IF(((18-((12*S138)/$J$5))&gt;7.5),7.5,IF(((18-((12*S138)/$J$5))&lt;0),0,(18-((12*S138)/$J$5))))</f>
        <v>0</v>
      </c>
      <c r="U138" s="99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93"/>
      <c r="AK138" s="48"/>
      <c r="AL138" s="76"/>
      <c r="AM138" s="76"/>
    </row>
    <row r="139" spans="1:39">
      <c r="A139" s="12">
        <f t="shared" si="3"/>
        <v>21</v>
      </c>
      <c r="B139" s="32"/>
      <c r="C139" s="100"/>
      <c r="D139" s="100"/>
      <c r="E139" s="100"/>
      <c r="F139" s="100"/>
      <c r="G139" s="100"/>
      <c r="H139" s="100"/>
      <c r="I139" s="61"/>
      <c r="J139" s="91"/>
      <c r="K139" s="10"/>
      <c r="L139" s="10"/>
      <c r="M139" s="101"/>
      <c r="N139" s="101"/>
      <c r="O139" s="16"/>
      <c r="P139" s="16"/>
      <c r="Q139" s="16" t="s">
        <v>243</v>
      </c>
      <c r="R139" s="16" t="s">
        <v>243</v>
      </c>
      <c r="S139" s="10">
        <v>9999</v>
      </c>
      <c r="T139" s="100">
        <f>((((J139+K139)+L139)+IF((((VLOOKUP(Q139,MogulsDD!$A$1:$C$1001,3,FALSE)*(M139+O139))/2)&gt;3.75),3.75,((VLOOKUP(Q139,MogulsDD!$A$1:$C$1001,3,FALSE)*(M139+O139))/2)))+IF((((VLOOKUP(R139,MogulsDD!$A$1:$C$1001,3,FALSE)*(N139+P139))/2)&gt;3.75),3.75,((VLOOKUP(R139,MogulsDD!$A$1:$C$1001,3,FALSE)*(N139+P139))/2)))+IF(((18-((12*S139)/$J$5))&gt;7.5),7.5,IF(((18-((12*S139)/$J$5))&lt;0),0,(18-((12*S139)/$J$5))))</f>
        <v>0</v>
      </c>
      <c r="U139" s="99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93"/>
      <c r="AK139" s="48"/>
      <c r="AL139" s="76"/>
      <c r="AM139" s="76"/>
    </row>
    <row r="140" spans="1:39" ht="13.5" customHeight="1">
      <c r="A140" s="12">
        <f t="shared" si="3"/>
        <v>21</v>
      </c>
      <c r="B140" s="55"/>
      <c r="C140" s="17"/>
      <c r="D140" s="17"/>
      <c r="E140" s="17"/>
      <c r="F140" s="17"/>
      <c r="G140" s="17"/>
      <c r="H140" s="17"/>
      <c r="I140" s="56"/>
      <c r="J140" s="85"/>
      <c r="K140" s="26"/>
      <c r="L140" s="26"/>
      <c r="M140" s="38"/>
      <c r="N140" s="38"/>
      <c r="O140" s="82"/>
      <c r="P140" s="82"/>
      <c r="Q140" s="16" t="s">
        <v>243</v>
      </c>
      <c r="R140" s="16" t="s">
        <v>243</v>
      </c>
      <c r="S140" s="10">
        <v>9999</v>
      </c>
      <c r="T140" s="100">
        <f>((((J140+K140)+L140)+IF((((VLOOKUP(Q140,MogulsDD!$A$1:$C$1001,3,FALSE)*(M140+O140))/2)&gt;3.75),3.75,((VLOOKUP(Q140,MogulsDD!$A$1:$C$1001,3,FALSE)*(M140+O140))/2)))+IF((((VLOOKUP(R140,MogulsDD!$A$1:$C$1001,3,FALSE)*(N140+P140))/2)&gt;3.75),3.75,((VLOOKUP(R140,MogulsDD!$A$1:$C$1001,3,FALSE)*(N140+P140))/2)))+IF(((18-((12*S140)/$J$5))&gt;7.5),7.5,IF(((18-((12*S140)/$J$5))&lt;0),0,(18-((12*S140)/$J$5))))</f>
        <v>0</v>
      </c>
      <c r="U140" s="99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93"/>
      <c r="AK140" s="48"/>
      <c r="AL140" s="76"/>
      <c r="AM140" s="76"/>
    </row>
    <row r="141" spans="1:39">
      <c r="A141" s="15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15"/>
      <c r="R141" s="15"/>
      <c r="S141" s="15"/>
      <c r="T141" s="15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76"/>
      <c r="AM141" s="76"/>
    </row>
    <row r="142" spans="1:39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76"/>
      <c r="AM142" s="76"/>
    </row>
    <row r="143" spans="1:39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76"/>
      <c r="AM143" s="76"/>
    </row>
    <row r="144" spans="1:39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76"/>
      <c r="AM144" s="76"/>
    </row>
    <row r="145" spans="1:39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76"/>
      <c r="AM145" s="76"/>
    </row>
    <row r="146" spans="1:39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76"/>
      <c r="AM146" s="76"/>
    </row>
    <row r="147" spans="1:39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76"/>
      <c r="AM147" s="76"/>
    </row>
    <row r="148" spans="1:39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76"/>
      <c r="AM148" s="76"/>
    </row>
    <row r="149" spans="1:39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76"/>
      <c r="AM149" s="76"/>
    </row>
    <row r="150" spans="1:39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76"/>
      <c r="AM150" s="76"/>
    </row>
    <row r="151" spans="1:39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76"/>
      <c r="AM151" s="76"/>
    </row>
    <row r="152" spans="1:39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76"/>
      <c r="AM152" s="76"/>
    </row>
    <row r="153" spans="1:39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76"/>
      <c r="AM153" s="76"/>
    </row>
    <row r="154" spans="1:39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76"/>
      <c r="AM154" s="76"/>
    </row>
    <row r="155" spans="1:39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76"/>
      <c r="AM155" s="76"/>
    </row>
    <row r="156" spans="1:39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76"/>
      <c r="AM156" s="76"/>
    </row>
    <row r="157" spans="1:39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76"/>
      <c r="AM157" s="76"/>
    </row>
    <row r="158" spans="1:39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76"/>
      <c r="AM158" s="76"/>
    </row>
    <row r="159" spans="1:39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76"/>
      <c r="AM159" s="76"/>
    </row>
    <row r="160" spans="1:39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76"/>
      <c r="AM160" s="76"/>
    </row>
    <row r="161" spans="1:39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</row>
  </sheetData>
  <mergeCells count="12">
    <mergeCell ref="A1:I1"/>
    <mergeCell ref="A2:I2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161"/>
  <sheetViews>
    <sheetView workbookViewId="0"/>
  </sheetViews>
  <sheetFormatPr defaultColWidth="17.140625" defaultRowHeight="12.75" customHeight="1"/>
  <cols>
    <col min="1" max="1" width="8.5703125" customWidth="1"/>
    <col min="2" max="2" width="10.85546875" customWidth="1"/>
    <col min="3" max="3" width="5.7109375" customWidth="1"/>
    <col min="6" max="6" width="13.140625" customWidth="1"/>
    <col min="7" max="7" width="10.85546875" customWidth="1"/>
    <col min="8" max="8" width="8.85546875" customWidth="1"/>
    <col min="10" max="10" width="10.28515625" customWidth="1"/>
    <col min="11" max="11" width="10.42578125" customWidth="1"/>
    <col min="12" max="12" width="10.140625" customWidth="1"/>
    <col min="13" max="13" width="8.28515625" customWidth="1"/>
    <col min="14" max="14" width="11.7109375" customWidth="1"/>
    <col min="15" max="15" width="9.28515625" customWidth="1"/>
    <col min="16" max="16" width="12.28515625" customWidth="1"/>
    <col min="17" max="17" width="9" customWidth="1"/>
    <col min="18" max="18" width="9.42578125" customWidth="1"/>
    <col min="19" max="19" width="8.42578125" customWidth="1"/>
    <col min="20" max="20" width="8" customWidth="1"/>
  </cols>
  <sheetData>
    <row r="1" spans="1:39" ht="12.75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39" ht="18">
      <c r="A2" s="115" t="s">
        <v>118</v>
      </c>
      <c r="B2" s="115"/>
      <c r="C2" s="115"/>
      <c r="D2" s="115"/>
      <c r="E2" s="115"/>
      <c r="F2" s="115"/>
      <c r="G2" s="115"/>
      <c r="H2" s="115"/>
      <c r="I2" s="115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</row>
    <row r="3" spans="1:39" ht="12.75" customHeight="1">
      <c r="A3" s="13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</row>
    <row r="4" spans="1:39" ht="12.75" customHeight="1">
      <c r="A4" s="71"/>
      <c r="B4" s="21"/>
      <c r="C4" s="21"/>
      <c r="D4" s="21"/>
      <c r="E4" s="21"/>
      <c r="F4" s="21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</row>
    <row r="5" spans="1:39" ht="12.75" customHeight="1">
      <c r="A5" s="116" t="s">
        <v>1</v>
      </c>
      <c r="B5" s="118"/>
      <c r="C5" s="119" t="s">
        <v>222</v>
      </c>
      <c r="D5" s="119"/>
      <c r="E5" s="119"/>
      <c r="F5" s="119"/>
      <c r="G5" s="45"/>
      <c r="H5" s="76"/>
      <c r="I5" s="76" t="s">
        <v>223</v>
      </c>
      <c r="J5" s="76">
        <v>20.5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</row>
    <row r="6" spans="1:39" ht="12.75" customHeight="1">
      <c r="A6" s="106" t="s">
        <v>2</v>
      </c>
      <c r="B6" s="108"/>
      <c r="C6" s="109"/>
      <c r="D6" s="109"/>
      <c r="E6" s="109"/>
      <c r="F6" s="109"/>
      <c r="G6" s="45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</row>
    <row r="7" spans="1:39" ht="12.75" customHeight="1">
      <c r="A7" s="106" t="s">
        <v>3</v>
      </c>
      <c r="B7" s="108"/>
      <c r="C7" s="109" t="s">
        <v>224</v>
      </c>
      <c r="D7" s="109"/>
      <c r="E7" s="109"/>
      <c r="F7" s="109"/>
      <c r="G7" s="4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</row>
    <row r="8" spans="1:39" ht="12.75" customHeight="1">
      <c r="A8" s="106" t="s">
        <v>4</v>
      </c>
      <c r="B8" s="108"/>
      <c r="C8" s="109" t="s">
        <v>121</v>
      </c>
      <c r="D8" s="109"/>
      <c r="E8" s="109"/>
      <c r="F8" s="109"/>
      <c r="G8" s="45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</row>
    <row r="9" spans="1:39" ht="12.75" customHeight="1">
      <c r="A9" s="110" t="s">
        <v>5</v>
      </c>
      <c r="B9" s="112"/>
      <c r="C9" s="113" t="s">
        <v>225</v>
      </c>
      <c r="D9" s="113"/>
      <c r="E9" s="113"/>
      <c r="F9" s="113"/>
      <c r="G9" s="45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</row>
    <row r="10" spans="1:39" ht="12.75" customHeight="1">
      <c r="A10" s="39"/>
      <c r="B10" s="20"/>
      <c r="C10" s="20"/>
      <c r="D10" s="20"/>
      <c r="E10" s="20"/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76"/>
      <c r="AM10" s="76"/>
    </row>
    <row r="11" spans="1:39" ht="12.75" customHeight="1">
      <c r="A11" s="78"/>
      <c r="B11" s="20"/>
      <c r="C11" s="20"/>
      <c r="D11" s="20"/>
      <c r="E11" s="77" t="s">
        <v>6</v>
      </c>
      <c r="F11" s="20"/>
      <c r="G11" s="20"/>
      <c r="H11" s="20"/>
      <c r="I11" s="30"/>
      <c r="J11" s="80"/>
      <c r="K11" s="20"/>
      <c r="L11" s="20"/>
      <c r="M11" s="20"/>
      <c r="N11" s="20"/>
      <c r="O11" s="20"/>
      <c r="P11" s="20"/>
      <c r="Q11" s="20"/>
      <c r="R11" s="20"/>
      <c r="S11" s="20"/>
      <c r="T11" s="63"/>
      <c r="U11" s="99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76"/>
      <c r="AM11" s="76"/>
    </row>
    <row r="12" spans="1:39" ht="12.75" customHeight="1">
      <c r="A12" s="28" t="s">
        <v>7</v>
      </c>
      <c r="B12" s="86" t="s">
        <v>8</v>
      </c>
      <c r="C12" s="86" t="s">
        <v>131</v>
      </c>
      <c r="D12" s="86" t="s">
        <v>9</v>
      </c>
      <c r="E12" s="86" t="s">
        <v>10</v>
      </c>
      <c r="F12" s="86" t="s">
        <v>132</v>
      </c>
      <c r="G12" s="86" t="s">
        <v>11</v>
      </c>
      <c r="H12" s="86" t="s">
        <v>12</v>
      </c>
      <c r="I12" s="40" t="s">
        <v>13</v>
      </c>
      <c r="J12" s="28" t="s">
        <v>133</v>
      </c>
      <c r="K12" s="86" t="s">
        <v>134</v>
      </c>
      <c r="L12" s="86" t="s">
        <v>135</v>
      </c>
      <c r="M12" s="86" t="s">
        <v>226</v>
      </c>
      <c r="N12" s="86" t="s">
        <v>227</v>
      </c>
      <c r="O12" s="86" t="s">
        <v>228</v>
      </c>
      <c r="P12" s="86" t="s">
        <v>229</v>
      </c>
      <c r="Q12" s="86" t="s">
        <v>230</v>
      </c>
      <c r="R12" s="86" t="s">
        <v>231</v>
      </c>
      <c r="S12" s="86" t="s">
        <v>232</v>
      </c>
      <c r="T12" s="54" t="s">
        <v>137</v>
      </c>
      <c r="U12" s="68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6"/>
      <c r="AK12" s="48"/>
      <c r="AL12" s="76"/>
      <c r="AM12" s="76"/>
    </row>
    <row r="13" spans="1:39" ht="12.75" customHeight="1">
      <c r="A13" s="35">
        <f t="shared" ref="A13:A37" si="0">RANK(T13,$T$13:$T$37,0)</f>
        <v>1</v>
      </c>
      <c r="B13" s="60">
        <v>69</v>
      </c>
      <c r="C13" s="60"/>
      <c r="D13" s="60" t="s">
        <v>233</v>
      </c>
      <c r="E13" s="60" t="s">
        <v>234</v>
      </c>
      <c r="F13" s="60"/>
      <c r="G13" s="60"/>
      <c r="H13" s="60"/>
      <c r="I13" s="104" t="s">
        <v>79</v>
      </c>
      <c r="J13" s="103">
        <v>3.5</v>
      </c>
      <c r="K13" s="51">
        <v>3.7</v>
      </c>
      <c r="L13" s="51">
        <v>3.5</v>
      </c>
      <c r="M13" s="46">
        <v>1.6</v>
      </c>
      <c r="N13" s="46">
        <v>0.9</v>
      </c>
      <c r="O13" s="96">
        <v>1.5</v>
      </c>
      <c r="P13" s="96">
        <v>0.8</v>
      </c>
      <c r="Q13" s="96" t="s">
        <v>235</v>
      </c>
      <c r="R13" s="96" t="s">
        <v>236</v>
      </c>
      <c r="S13" s="51">
        <v>18.61</v>
      </c>
      <c r="T13" s="60">
        <f>((((J13+K13)+L13)+IF((((VLOOKUP(Q13,MogulsDD!$A$1:$C$1001,3,FALSE)*(M13+O13))/2)&gt;3.75),3.75,((VLOOKUP(Q13,MogulsDD!$A$1:$C$1001,3,FALSE)*(M13+O13))/2)))+IF((((VLOOKUP(R13,MogulsDD!$A$1:$C$1001,3,FALSE)*(N13+P13))/2)&gt;3.75),3.75,((VLOOKUP(R13,MogulsDD!$A$1:$C$1001,3,FALSE)*(N13+P13))/2)))+IF(((18-((12*S13)/$J$5))&gt;7.5),7.5,IF(((18-((12*S13)/$J$5))&lt;0),0,(18-((12*S13)/$J$5))))</f>
        <v>19.236341463414632</v>
      </c>
      <c r="U13" s="99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93"/>
      <c r="AK13" s="48"/>
      <c r="AL13" s="76"/>
      <c r="AM13" s="76"/>
    </row>
    <row r="14" spans="1:39" ht="12.75" customHeight="1">
      <c r="A14" s="12">
        <f t="shared" si="0"/>
        <v>2</v>
      </c>
      <c r="B14" s="100">
        <v>8</v>
      </c>
      <c r="C14" s="100"/>
      <c r="D14" s="100" t="s">
        <v>202</v>
      </c>
      <c r="E14" s="100" t="s">
        <v>240</v>
      </c>
      <c r="F14" s="100"/>
      <c r="G14" s="100"/>
      <c r="H14" s="100"/>
      <c r="I14" s="61" t="s">
        <v>70</v>
      </c>
      <c r="J14" s="91">
        <v>3.5</v>
      </c>
      <c r="K14" s="10">
        <v>3.3</v>
      </c>
      <c r="L14" s="10">
        <v>3.3</v>
      </c>
      <c r="M14" s="101">
        <v>1.3</v>
      </c>
      <c r="N14" s="101">
        <v>0.6</v>
      </c>
      <c r="O14" s="16">
        <v>1.2</v>
      </c>
      <c r="P14" s="16">
        <v>0.6</v>
      </c>
      <c r="Q14" s="16" t="s">
        <v>235</v>
      </c>
      <c r="R14" s="16" t="s">
        <v>243</v>
      </c>
      <c r="S14" s="10">
        <v>19.690000000000001</v>
      </c>
      <c r="T14" s="100">
        <f>((((J14+K14)+L14)+IF((((VLOOKUP(Q14,MogulsDD!$A$1:$C$1001,3,FALSE)*(M14+O14))/2)&gt;3.75),3.75,((VLOOKUP(Q14,MogulsDD!$A$1:$C$1001,3,FALSE)*(M14+O14))/2)))+IF((((VLOOKUP(R14,MogulsDD!$A$1:$C$1001,3,FALSE)*(N14+P14))/2)&gt;3.75),3.75,((VLOOKUP(R14,MogulsDD!$A$1:$C$1001,3,FALSE)*(N14+P14))/2)))+IF(((18-((12*S14)/$J$5))&gt;7.5),7.5,IF(((18-((12*S14)/$J$5))&lt;0),0,(18-((12*S14)/$J$5))))</f>
        <v>17.336646341463414</v>
      </c>
      <c r="U14" s="99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93"/>
      <c r="AK14" s="48"/>
      <c r="AL14" s="76"/>
      <c r="AM14" s="76"/>
    </row>
    <row r="15" spans="1:39" ht="12.75" customHeight="1">
      <c r="A15" s="12">
        <f t="shared" si="0"/>
        <v>3</v>
      </c>
      <c r="B15" s="100">
        <v>9</v>
      </c>
      <c r="C15" s="100"/>
      <c r="D15" s="100" t="s">
        <v>237</v>
      </c>
      <c r="E15" s="100" t="s">
        <v>238</v>
      </c>
      <c r="F15" s="100"/>
      <c r="G15" s="100"/>
      <c r="H15" s="100"/>
      <c r="I15" s="61" t="s">
        <v>79</v>
      </c>
      <c r="J15" s="91">
        <v>3.7</v>
      </c>
      <c r="K15" s="10">
        <v>3.6</v>
      </c>
      <c r="L15" s="10">
        <v>3.7</v>
      </c>
      <c r="M15" s="101">
        <v>1.5</v>
      </c>
      <c r="N15" s="101">
        <v>0.9</v>
      </c>
      <c r="O15" s="16">
        <v>1.5</v>
      </c>
      <c r="P15" s="16">
        <v>0.8</v>
      </c>
      <c r="Q15" s="16" t="s">
        <v>235</v>
      </c>
      <c r="R15" s="16" t="s">
        <v>236</v>
      </c>
      <c r="S15" s="10">
        <v>22.72</v>
      </c>
      <c r="T15" s="100">
        <f>((((J15+K15)+L15)+IF((((VLOOKUP(Q15,MogulsDD!$A$1:$C$1001,3,FALSE)*(M15+O15))/2)&gt;3.75),3.75,((VLOOKUP(Q15,MogulsDD!$A$1:$C$1001,3,FALSE)*(M15+O15))/2)))+IF((((VLOOKUP(R15,MogulsDD!$A$1:$C$1001,3,FALSE)*(N15+P15))/2)&gt;3.75),3.75,((VLOOKUP(R15,MogulsDD!$A$1:$C$1001,3,FALSE)*(N15+P15))/2)))+IF(((18-((12*S15)/$J$5))&gt;7.5),7.5,IF(((18-((12*S15)/$J$5))&lt;0),0,(18-((12*S15)/$J$5))))</f>
        <v>17.099987804878047</v>
      </c>
      <c r="U15" s="99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93"/>
      <c r="AK15" s="48"/>
      <c r="AL15" s="76"/>
      <c r="AM15" s="76"/>
    </row>
    <row r="16" spans="1:39" ht="12.75" customHeight="1">
      <c r="A16" s="12">
        <f t="shared" si="0"/>
        <v>4</v>
      </c>
      <c r="B16" s="100">
        <v>5</v>
      </c>
      <c r="C16" s="100"/>
      <c r="D16" s="100" t="s">
        <v>19</v>
      </c>
      <c r="E16" s="100" t="s">
        <v>20</v>
      </c>
      <c r="F16" s="100"/>
      <c r="G16" s="100"/>
      <c r="H16" s="100"/>
      <c r="I16" s="61" t="s">
        <v>21</v>
      </c>
      <c r="J16" s="91">
        <v>2.9</v>
      </c>
      <c r="K16" s="10">
        <v>3.2</v>
      </c>
      <c r="L16" s="10">
        <v>3</v>
      </c>
      <c r="M16" s="101">
        <v>1.3</v>
      </c>
      <c r="N16" s="101">
        <v>0.8</v>
      </c>
      <c r="O16" s="16">
        <v>1.4</v>
      </c>
      <c r="P16" s="16">
        <v>0.8</v>
      </c>
      <c r="Q16" s="16" t="s">
        <v>235</v>
      </c>
      <c r="R16" s="16" t="s">
        <v>236</v>
      </c>
      <c r="S16" s="10">
        <v>21.56</v>
      </c>
      <c r="T16" s="100">
        <f>((((J16+K16)+L16)+IF((((VLOOKUP(Q16,MogulsDD!$A$1:$C$1001,3,FALSE)*(M16+O16))/2)&gt;3.75),3.75,((VLOOKUP(Q16,MogulsDD!$A$1:$C$1001,3,FALSE)*(M16+O16))/2)))+IF((((VLOOKUP(R16,MogulsDD!$A$1:$C$1001,3,FALSE)*(N16+P16))/2)&gt;3.75),3.75,((VLOOKUP(R16,MogulsDD!$A$1:$C$1001,3,FALSE)*(N16+P16))/2)))+IF(((18-((12*S16)/$J$5))&gt;7.5),7.5,IF(((18-((12*S16)/$J$5))&lt;0),0,(18-((12*S16)/$J$5))))</f>
        <v>15.759012195121951</v>
      </c>
      <c r="U16" s="99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93"/>
      <c r="AK16" s="48"/>
      <c r="AL16" s="76"/>
      <c r="AM16" s="76"/>
    </row>
    <row r="17" spans="1:39" ht="12.75" customHeight="1">
      <c r="A17" s="12">
        <f t="shared" si="0"/>
        <v>5</v>
      </c>
      <c r="B17" s="100">
        <v>7</v>
      </c>
      <c r="C17" s="100"/>
      <c r="D17" s="100" t="s">
        <v>241</v>
      </c>
      <c r="E17" s="100" t="s">
        <v>242</v>
      </c>
      <c r="F17" s="100"/>
      <c r="G17" s="100"/>
      <c r="H17" s="100"/>
      <c r="I17" s="61" t="s">
        <v>21</v>
      </c>
      <c r="J17" s="91">
        <v>2.9</v>
      </c>
      <c r="K17" s="10">
        <v>2.8</v>
      </c>
      <c r="L17" s="10">
        <v>2.9</v>
      </c>
      <c r="M17" s="101">
        <v>0.8</v>
      </c>
      <c r="N17" s="101">
        <v>0.5</v>
      </c>
      <c r="O17" s="16">
        <v>0.8</v>
      </c>
      <c r="P17" s="16">
        <v>0.6</v>
      </c>
      <c r="Q17" s="16" t="s">
        <v>235</v>
      </c>
      <c r="R17" s="16" t="s">
        <v>236</v>
      </c>
      <c r="S17" s="10">
        <v>20.9</v>
      </c>
      <c r="T17" s="100">
        <f>((((J17+K17)+L17)+IF((((VLOOKUP(Q17,MogulsDD!$A$1:$C$1001,3,FALSE)*(M17+O17))/2)&gt;3.75),3.75,((VLOOKUP(Q17,MogulsDD!$A$1:$C$1001,3,FALSE)*(M17+O17))/2)))+IF((((VLOOKUP(R17,MogulsDD!$A$1:$C$1001,3,FALSE)*(N17+P17))/2)&gt;3.75),3.75,((VLOOKUP(R17,MogulsDD!$A$1:$C$1001,3,FALSE)*(N17+P17))/2)))+IF(((18-((12*S17)/$J$5))&gt;7.5),7.5,IF(((18-((12*S17)/$J$5))&lt;0),0,(18-((12*S17)/$J$5))))</f>
        <v>15.167353658536586</v>
      </c>
      <c r="U17" s="99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93"/>
      <c r="AK17" s="48"/>
      <c r="AL17" s="76"/>
      <c r="AM17" s="76"/>
    </row>
    <row r="18" spans="1:39" ht="12.75" customHeight="1">
      <c r="A18" s="12">
        <f t="shared" si="0"/>
        <v>6</v>
      </c>
      <c r="B18" s="17">
        <v>6</v>
      </c>
      <c r="C18" s="17"/>
      <c r="D18" s="17" t="s">
        <v>24</v>
      </c>
      <c r="E18" s="17" t="s">
        <v>25</v>
      </c>
      <c r="F18" s="17"/>
      <c r="G18" s="17"/>
      <c r="H18" s="17"/>
      <c r="I18" s="56" t="s">
        <v>21</v>
      </c>
      <c r="J18" s="85">
        <v>3.1</v>
      </c>
      <c r="K18" s="26">
        <v>2.8</v>
      </c>
      <c r="L18" s="26">
        <v>3</v>
      </c>
      <c r="M18" s="38">
        <v>0.9</v>
      </c>
      <c r="N18" s="38">
        <v>0.8</v>
      </c>
      <c r="O18" s="82">
        <v>0.8</v>
      </c>
      <c r="P18" s="82">
        <v>0.8</v>
      </c>
      <c r="Q18" s="16" t="s">
        <v>235</v>
      </c>
      <c r="R18" s="16" t="s">
        <v>236</v>
      </c>
      <c r="S18" s="10">
        <v>22.58</v>
      </c>
      <c r="T18" s="100">
        <f>(((J18+K18)+L18)+(IF((((VLOOKUP(Q18,MogulsDD!$A$1:$C$1001,3,FALSE)*(M18+O18))/2)&gt;3.75),3.75,((VLOOKUP(Q18,MogulsDD!$A$1:$C$1001,3,FALSE)*(M18+O18))/2))*+IF((((VLOOKUP(R18,MogulsDD!$A$1:$C$1001,3,FALSE)*(N18+P18))/2)&gt;3.75),3.75,((VLOOKUP(R18,MogulsDD!$A$1:$C$1001,3,FALSE)*(N18+P18))/2))))+IF(((18-((12*S18)/$J$5))&gt;7.5),7.5,IF(((18-((12*S18)/$J$5))&lt;0),0,(18-((12*S18)/$J$5))))</f>
        <v>13.918875024390244</v>
      </c>
      <c r="U18" s="99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93"/>
      <c r="AK18" s="48"/>
      <c r="AL18" s="76"/>
      <c r="AM18" s="76"/>
    </row>
    <row r="19" spans="1:39" ht="12.75" customHeight="1">
      <c r="A19" s="12">
        <f t="shared" si="0"/>
        <v>7</v>
      </c>
      <c r="B19" s="60">
        <v>1</v>
      </c>
      <c r="C19" s="60"/>
      <c r="D19" s="60" t="s">
        <v>244</v>
      </c>
      <c r="E19" s="60" t="s">
        <v>245</v>
      </c>
      <c r="F19" s="60"/>
      <c r="G19" s="60"/>
      <c r="H19" s="60"/>
      <c r="I19" s="104" t="s">
        <v>192</v>
      </c>
      <c r="J19" s="103">
        <v>2.5</v>
      </c>
      <c r="K19" s="51">
        <v>2.2000000000000002</v>
      </c>
      <c r="L19" s="51">
        <v>2.4</v>
      </c>
      <c r="M19" s="46">
        <v>0.4</v>
      </c>
      <c r="N19" s="46">
        <v>0.3</v>
      </c>
      <c r="O19" s="96">
        <v>0.4</v>
      </c>
      <c r="P19" s="96">
        <v>0.4</v>
      </c>
      <c r="Q19" s="16" t="s">
        <v>235</v>
      </c>
      <c r="R19" s="16" t="s">
        <v>243</v>
      </c>
      <c r="S19" s="10">
        <v>25.17</v>
      </c>
      <c r="T19" s="100">
        <f>((((J19+K19)+L19)+IF((((VLOOKUP(Q19,MogulsDD!$A$1:$C$1001,3,FALSE)*(M19+O19))/2)&gt;3.75),3.75,((VLOOKUP(Q19,MogulsDD!$A$1:$C$1001,3,FALSE)*(M19+O19))/2)))+IF((((VLOOKUP(R19,MogulsDD!$A$1:$C$1001,3,FALSE)*(N19+P19))/2)&gt;3.75),3.75,((VLOOKUP(R19,MogulsDD!$A$1:$C$1001,3,FALSE)*(N19+P19))/2)))+IF(((18-((12*S19)/$J$5))&gt;7.5),7.5,IF(((18-((12*S19)/$J$5))&lt;0),0,(18-((12*S19)/$J$5))))</f>
        <v>10.610341463414633</v>
      </c>
      <c r="U19" s="99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93"/>
      <c r="AK19" s="48"/>
      <c r="AL19" s="76"/>
      <c r="AM19" s="76"/>
    </row>
    <row r="20" spans="1:39" ht="12.75" customHeight="1">
      <c r="A20" s="12">
        <f t="shared" si="0"/>
        <v>8</v>
      </c>
      <c r="B20" s="100">
        <v>4</v>
      </c>
      <c r="C20" s="100"/>
      <c r="D20" s="100" t="s">
        <v>202</v>
      </c>
      <c r="E20" s="100" t="s">
        <v>246</v>
      </c>
      <c r="F20" s="100"/>
      <c r="G20" s="100"/>
      <c r="H20" s="100"/>
      <c r="I20" s="61" t="s">
        <v>192</v>
      </c>
      <c r="J20" s="91">
        <v>2.8</v>
      </c>
      <c r="K20" s="10">
        <v>2.2999999999999998</v>
      </c>
      <c r="L20" s="10">
        <v>2.2999999999999998</v>
      </c>
      <c r="M20" s="101">
        <v>0.5</v>
      </c>
      <c r="N20" s="101">
        <v>0.7</v>
      </c>
      <c r="O20" s="16">
        <v>0.5</v>
      </c>
      <c r="P20" s="16">
        <v>0.5</v>
      </c>
      <c r="Q20" s="16" t="s">
        <v>243</v>
      </c>
      <c r="R20" s="16" t="s">
        <v>235</v>
      </c>
      <c r="S20" s="10">
        <v>26.39</v>
      </c>
      <c r="T20" s="100">
        <f>((((J20+K20)+L20)+IF((((VLOOKUP(Q20,MogulsDD!$A$1:$C$1001,3,FALSE)*(M20+O20))/2)&gt;3.75),3.75,((VLOOKUP(Q20,MogulsDD!$A$1:$C$1001,3,FALSE)*(M20+O20))/2)))+IF((((VLOOKUP(R20,MogulsDD!$A$1:$C$1001,3,FALSE)*(N20+P20))/2)&gt;3.75),3.75,((VLOOKUP(R20,MogulsDD!$A$1:$C$1001,3,FALSE)*(N20+P20))/2)))+IF(((18-((12*S20)/$J$5))&gt;7.5),7.5,IF(((18-((12*S20)/$J$5))&lt;0),0,(18-((12*S20)/$J$5))))</f>
        <v>10.31819512195122</v>
      </c>
      <c r="U20" s="99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93"/>
      <c r="AK20" s="48"/>
      <c r="AL20" s="76"/>
      <c r="AM20" s="76"/>
    </row>
    <row r="21" spans="1:39" ht="12.75" customHeight="1">
      <c r="A21" s="12">
        <f t="shared" si="0"/>
        <v>9</v>
      </c>
      <c r="B21" s="100"/>
      <c r="C21" s="100"/>
      <c r="D21" s="100"/>
      <c r="E21" s="100"/>
      <c r="F21" s="100"/>
      <c r="G21" s="100"/>
      <c r="H21" s="100"/>
      <c r="I21" s="61"/>
      <c r="J21" s="91"/>
      <c r="K21" s="10"/>
      <c r="L21" s="10"/>
      <c r="M21" s="101"/>
      <c r="N21" s="101"/>
      <c r="O21" s="16"/>
      <c r="P21" s="16"/>
      <c r="Q21" s="16" t="s">
        <v>243</v>
      </c>
      <c r="R21" s="16" t="s">
        <v>243</v>
      </c>
      <c r="S21" s="10">
        <v>9999</v>
      </c>
      <c r="T21" s="100">
        <f>((((J21+K21)+L21)+IF((((VLOOKUP(Q21,MogulsDD!$A$1:$C$1001,3,FALSE)*(M21+O21))/2)&gt;3.75),3.75,((VLOOKUP(Q21,MogulsDD!$A$1:$C$1001,3,FALSE)*(M21+O21))/2)))+IF((((VLOOKUP(R21,MogulsDD!$A$1:$C$1001,3,FALSE)*(N21+P21))/2)&gt;3.75),3.75,((VLOOKUP(R21,MogulsDD!$A$1:$C$1001,3,FALSE)*(N21+P21))/2)))+IF(((18-((12*S21)/$J$5))&gt;7.5),7.5,IF(((18-((12*S21)/$J$5))&lt;0),0,(18-((12*S21)/$J$5))))</f>
        <v>0</v>
      </c>
      <c r="U21" s="99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93"/>
      <c r="AK21" s="48"/>
      <c r="AL21" s="76"/>
      <c r="AM21" s="76"/>
    </row>
    <row r="22" spans="1:39" ht="12.75" customHeight="1">
      <c r="A22" s="12">
        <f t="shared" si="0"/>
        <v>9</v>
      </c>
      <c r="B22" s="100"/>
      <c r="C22" s="100"/>
      <c r="D22" s="100"/>
      <c r="E22" s="100"/>
      <c r="F22" s="100"/>
      <c r="G22" s="100"/>
      <c r="H22" s="100"/>
      <c r="I22" s="61"/>
      <c r="J22" s="91"/>
      <c r="K22" s="10"/>
      <c r="L22" s="10"/>
      <c r="M22" s="101"/>
      <c r="N22" s="101"/>
      <c r="O22" s="16"/>
      <c r="P22" s="16"/>
      <c r="Q22" s="16" t="s">
        <v>243</v>
      </c>
      <c r="R22" s="16" t="s">
        <v>243</v>
      </c>
      <c r="S22" s="10">
        <v>9999</v>
      </c>
      <c r="T22" s="100">
        <f>((((J22+K22)+L22)+IF((((VLOOKUP(Q22,MogulsDD!$A$1:$C$1001,3,FALSE)*(M22+O22))/2)&gt;3.75),3.75,((VLOOKUP(Q22,MogulsDD!$A$1:$C$1001,3,FALSE)*(M22+O22))/2)))+IF((((VLOOKUP(R22,MogulsDD!$A$1:$C$1001,3,FALSE)*(N22+P22))/2)&gt;3.75),3.75,((VLOOKUP(R22,MogulsDD!$A$1:$C$1001,3,FALSE)*(N22+P22))/2)))+IF(((18-((12*S22)/$J$5))&gt;7.5),7.5,IF(((18-((12*S22)/$J$5))&lt;0),0,(18-((12*S22)/$J$5))))</f>
        <v>0</v>
      </c>
      <c r="U22" s="99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93"/>
      <c r="AK22" s="48"/>
      <c r="AL22" s="76"/>
      <c r="AM22" s="76"/>
    </row>
    <row r="23" spans="1:39" ht="12.75" customHeight="1">
      <c r="A23" s="12">
        <f t="shared" si="0"/>
        <v>9</v>
      </c>
      <c r="B23" s="100"/>
      <c r="C23" s="100"/>
      <c r="D23" s="100"/>
      <c r="E23" s="100"/>
      <c r="F23" s="100"/>
      <c r="G23" s="100"/>
      <c r="H23" s="100"/>
      <c r="I23" s="61"/>
      <c r="J23" s="91"/>
      <c r="K23" s="10"/>
      <c r="L23" s="10"/>
      <c r="M23" s="101"/>
      <c r="N23" s="101"/>
      <c r="O23" s="16"/>
      <c r="P23" s="16"/>
      <c r="Q23" s="16" t="s">
        <v>243</v>
      </c>
      <c r="R23" s="16" t="s">
        <v>243</v>
      </c>
      <c r="S23" s="10">
        <v>9999</v>
      </c>
      <c r="T23" s="100">
        <f>((((J23+K23)+L23)+IF((((VLOOKUP(Q23,MogulsDD!$A$1:$C$1001,3,FALSE)*(M23+O23))/2)&gt;3.75),3.75,((VLOOKUP(Q23,MogulsDD!$A$1:$C$1001,3,FALSE)*(M23+O23))/2)))+IF((((VLOOKUP(R23,MogulsDD!$A$1:$C$1001,3,FALSE)*(N23+P23))/2)&gt;3.75),3.75,((VLOOKUP(R23,MogulsDD!$A$1:$C$1001,3,FALSE)*(N23+P23))/2)))+IF(((18-((12*S23)/$J$5))&gt;7.5),7.5,IF(((18-((12*S23)/$J$5))&lt;0),0,(18-((12*S23)/$J$5))))</f>
        <v>0</v>
      </c>
      <c r="U23" s="99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93"/>
      <c r="AK23" s="48"/>
      <c r="AL23" s="76"/>
      <c r="AM23" s="76"/>
    </row>
    <row r="24" spans="1:39" ht="12.75" customHeight="1">
      <c r="A24" s="12">
        <f t="shared" si="0"/>
        <v>9</v>
      </c>
      <c r="B24" s="100"/>
      <c r="C24" s="100"/>
      <c r="D24" s="100"/>
      <c r="E24" s="100"/>
      <c r="F24" s="100"/>
      <c r="G24" s="100"/>
      <c r="H24" s="100"/>
      <c r="I24" s="61"/>
      <c r="J24" s="91"/>
      <c r="K24" s="10"/>
      <c r="L24" s="10"/>
      <c r="M24" s="101"/>
      <c r="N24" s="101"/>
      <c r="O24" s="16"/>
      <c r="P24" s="16"/>
      <c r="Q24" s="16" t="s">
        <v>243</v>
      </c>
      <c r="R24" s="16" t="s">
        <v>243</v>
      </c>
      <c r="S24" s="10">
        <v>9999</v>
      </c>
      <c r="T24" s="100">
        <f>((((J24+K24)+L24)+IF((((VLOOKUP(Q24,MogulsDD!$A$1:$C$1001,3,FALSE)*(M24+O24))/2)&gt;3.75),3.75,((VLOOKUP(Q24,MogulsDD!$A$1:$C$1001,3,FALSE)*(M24+O24))/2)))+IF((((VLOOKUP(R24,MogulsDD!$A$1:$C$1001,3,FALSE)*(N24+P24))/2)&gt;3.75),3.75,((VLOOKUP(R24,MogulsDD!$A$1:$C$1001,3,FALSE)*(N24+P24))/2)))+IF(((18-((12*S24)/$J$5))&gt;7.5),7.5,IF(((18-((12*S24)/$J$5))&lt;0),0,(18-((12*S24)/$J$5))))</f>
        <v>0</v>
      </c>
      <c r="U24" s="99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93"/>
      <c r="AK24" s="48"/>
      <c r="AL24" s="76"/>
      <c r="AM24" s="76"/>
    </row>
    <row r="25" spans="1:39" ht="12.75" customHeight="1">
      <c r="A25" s="12">
        <f t="shared" si="0"/>
        <v>9</v>
      </c>
      <c r="B25" s="100"/>
      <c r="C25" s="100"/>
      <c r="D25" s="100"/>
      <c r="E25" s="100"/>
      <c r="F25" s="100"/>
      <c r="G25" s="100"/>
      <c r="H25" s="100"/>
      <c r="I25" s="61"/>
      <c r="J25" s="91"/>
      <c r="K25" s="10"/>
      <c r="L25" s="10"/>
      <c r="M25" s="101"/>
      <c r="N25" s="101"/>
      <c r="O25" s="16"/>
      <c r="P25" s="16"/>
      <c r="Q25" s="16" t="s">
        <v>243</v>
      </c>
      <c r="R25" s="16" t="s">
        <v>243</v>
      </c>
      <c r="S25" s="10">
        <v>9999</v>
      </c>
      <c r="T25" s="100">
        <f>((((J25+K25)+L25)+IF((((VLOOKUP(Q25,MogulsDD!$A$1:$C$1001,3,FALSE)*(M25+O25))/2)&gt;3.75),3.75,((VLOOKUP(Q25,MogulsDD!$A$1:$C$1001,3,FALSE)*(M25+O25))/2)))+IF((((VLOOKUP(R25,MogulsDD!$A$1:$C$1001,3,FALSE)*(N25+P25))/2)&gt;3.75),3.75,((VLOOKUP(R25,MogulsDD!$A$1:$C$1001,3,FALSE)*(N25+P25))/2)))+IF(((18-((12*S25)/$J$5))&gt;7.5),7.5,IF(((18-((12*S25)/$J$5))&lt;0),0,(18-((12*S25)/$J$5))))</f>
        <v>0</v>
      </c>
      <c r="U25" s="99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93"/>
      <c r="AK25" s="48"/>
      <c r="AL25" s="76"/>
      <c r="AM25" s="76"/>
    </row>
    <row r="26" spans="1:39" ht="12.75" customHeight="1">
      <c r="A26" s="12">
        <f t="shared" si="0"/>
        <v>9</v>
      </c>
      <c r="B26" s="100"/>
      <c r="C26" s="100"/>
      <c r="D26" s="100"/>
      <c r="E26" s="100"/>
      <c r="F26" s="100"/>
      <c r="G26" s="100"/>
      <c r="H26" s="100"/>
      <c r="I26" s="61"/>
      <c r="J26" s="91"/>
      <c r="K26" s="10"/>
      <c r="L26" s="10"/>
      <c r="M26" s="101"/>
      <c r="N26" s="101"/>
      <c r="O26" s="16"/>
      <c r="P26" s="16"/>
      <c r="Q26" s="16" t="s">
        <v>243</v>
      </c>
      <c r="R26" s="16" t="s">
        <v>243</v>
      </c>
      <c r="S26" s="10">
        <v>9999</v>
      </c>
      <c r="T26" s="100">
        <f>((((J26+K26)+L26)+IF((((VLOOKUP(Q26,MogulsDD!$A$1:$C$1001,3,FALSE)*(M26+O26))/2)&gt;3.75),3.75,((VLOOKUP(Q26,MogulsDD!$A$1:$C$1001,3,FALSE)*(M26+O26))/2)))+IF((((VLOOKUP(R26,MogulsDD!$A$1:$C$1001,3,FALSE)*(N26+P26))/2)&gt;3.75),3.75,((VLOOKUP(R26,MogulsDD!$A$1:$C$1001,3,FALSE)*(N26+P26))/2)))+IF(((18-((12*S26)/$J$5))&gt;7.5),7.5,IF(((18-((12*S26)/$J$5))&lt;0),0,(18-((12*S26)/$J$5))))</f>
        <v>0</v>
      </c>
      <c r="U26" s="99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93"/>
      <c r="AK26" s="48"/>
      <c r="AL26" s="76"/>
      <c r="AM26" s="76"/>
    </row>
    <row r="27" spans="1:39" ht="12.75" customHeight="1">
      <c r="A27" s="12">
        <f t="shared" si="0"/>
        <v>9</v>
      </c>
      <c r="B27" s="100"/>
      <c r="C27" s="100"/>
      <c r="D27" s="100"/>
      <c r="E27" s="100"/>
      <c r="F27" s="100"/>
      <c r="G27" s="100"/>
      <c r="H27" s="100"/>
      <c r="I27" s="61"/>
      <c r="J27" s="91"/>
      <c r="K27" s="10"/>
      <c r="L27" s="10"/>
      <c r="M27" s="101"/>
      <c r="N27" s="101"/>
      <c r="O27" s="16"/>
      <c r="P27" s="16"/>
      <c r="Q27" s="16" t="s">
        <v>243</v>
      </c>
      <c r="R27" s="16" t="s">
        <v>243</v>
      </c>
      <c r="S27" s="10">
        <v>9999</v>
      </c>
      <c r="T27" s="100">
        <f>((((J27+K27)+L27)+IF((((VLOOKUP(Q27,MogulsDD!$A$1:$C$1001,3,FALSE)*(M27+O27))/2)&gt;3.75),3.75,((VLOOKUP(Q27,MogulsDD!$A$1:$C$1001,3,FALSE)*(M27+O27))/2)))+IF((((VLOOKUP(R27,MogulsDD!$A$1:$C$1001,3,FALSE)*(N27+P27))/2)&gt;3.75),3.75,((VLOOKUP(R27,MogulsDD!$A$1:$C$1001,3,FALSE)*(N27+P27))/2)))+IF(((18-((12*S27)/$J$5))&gt;7.5),7.5,IF(((18-((12*S27)/$J$5))&lt;0),0,(18-((12*S27)/$J$5))))</f>
        <v>0</v>
      </c>
      <c r="U27" s="99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93"/>
      <c r="AK27" s="48"/>
      <c r="AL27" s="76"/>
      <c r="AM27" s="76"/>
    </row>
    <row r="28" spans="1:39" ht="12.75" customHeight="1">
      <c r="A28" s="12">
        <f t="shared" si="0"/>
        <v>9</v>
      </c>
      <c r="B28" s="100"/>
      <c r="C28" s="100"/>
      <c r="D28" s="100"/>
      <c r="E28" s="100"/>
      <c r="F28" s="100"/>
      <c r="G28" s="100"/>
      <c r="H28" s="100"/>
      <c r="I28" s="61"/>
      <c r="J28" s="91"/>
      <c r="K28" s="10"/>
      <c r="L28" s="10"/>
      <c r="M28" s="101"/>
      <c r="N28" s="101"/>
      <c r="O28" s="16"/>
      <c r="P28" s="16"/>
      <c r="Q28" s="16" t="s">
        <v>243</v>
      </c>
      <c r="R28" s="16" t="s">
        <v>243</v>
      </c>
      <c r="S28" s="10">
        <v>9999</v>
      </c>
      <c r="T28" s="100">
        <f>((((J28+K28)+L28)+IF((((VLOOKUP(Q28,MogulsDD!$A$1:$C$1001,3,FALSE)*(M28+O28))/2)&gt;3.75),3.75,((VLOOKUP(Q28,MogulsDD!$A$1:$C$1001,3,FALSE)*(M28+O28))/2)))+IF((((VLOOKUP(R28,MogulsDD!$A$1:$C$1001,3,FALSE)*(N28+P28))/2)&gt;3.75),3.75,((VLOOKUP(R28,MogulsDD!$A$1:$C$1001,3,FALSE)*(N28+P28))/2)))+IF(((18-((12*S28)/$J$5))&gt;7.5),7.5,IF(((18-((12*S28)/$J$5))&lt;0),0,(18-((12*S28)/$J$5))))</f>
        <v>0</v>
      </c>
      <c r="U28" s="99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93"/>
      <c r="AK28" s="48"/>
      <c r="AL28" s="76"/>
      <c r="AM28" s="76"/>
    </row>
    <row r="29" spans="1:39" ht="12.75" customHeight="1">
      <c r="A29" s="12">
        <f t="shared" si="0"/>
        <v>9</v>
      </c>
      <c r="B29" s="100"/>
      <c r="C29" s="100"/>
      <c r="D29" s="100"/>
      <c r="E29" s="100"/>
      <c r="F29" s="100"/>
      <c r="G29" s="100"/>
      <c r="H29" s="100"/>
      <c r="I29" s="61"/>
      <c r="J29" s="91"/>
      <c r="K29" s="10"/>
      <c r="L29" s="10"/>
      <c r="M29" s="101"/>
      <c r="N29" s="101"/>
      <c r="O29" s="16"/>
      <c r="P29" s="16"/>
      <c r="Q29" s="16" t="s">
        <v>243</v>
      </c>
      <c r="R29" s="16" t="s">
        <v>243</v>
      </c>
      <c r="S29" s="10">
        <v>9999</v>
      </c>
      <c r="T29" s="100">
        <f>((((J29+K29)+L29)+IF((((VLOOKUP(Q29,MogulsDD!$A$1:$C$1001,3,FALSE)*(M29+O29))/2)&gt;3.75),3.75,((VLOOKUP(Q29,MogulsDD!$A$1:$C$1001,3,FALSE)*(M29+O29))/2)))+IF((((VLOOKUP(R29,MogulsDD!$A$1:$C$1001,3,FALSE)*(N29+P29))/2)&gt;3.75),3.75,((VLOOKUP(R29,MogulsDD!$A$1:$C$1001,3,FALSE)*(N29+P29))/2)))+IF(((18-((12*S29)/$J$5))&gt;7.5),7.5,IF(((18-((12*S29)/$J$5))&lt;0),0,(18-((12*S29)/$J$5))))</f>
        <v>0</v>
      </c>
      <c r="U29" s="99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93"/>
      <c r="AK29" s="48"/>
      <c r="AL29" s="76"/>
      <c r="AM29" s="76"/>
    </row>
    <row r="30" spans="1:39" ht="12.75" customHeight="1">
      <c r="A30" s="12">
        <f t="shared" si="0"/>
        <v>9</v>
      </c>
      <c r="B30" s="100"/>
      <c r="C30" s="100"/>
      <c r="D30" s="100"/>
      <c r="E30" s="100"/>
      <c r="F30" s="100"/>
      <c r="G30" s="100"/>
      <c r="H30" s="100"/>
      <c r="I30" s="61"/>
      <c r="J30" s="91"/>
      <c r="K30" s="10"/>
      <c r="L30" s="10"/>
      <c r="M30" s="101"/>
      <c r="N30" s="101"/>
      <c r="O30" s="16"/>
      <c r="P30" s="16"/>
      <c r="Q30" s="16" t="s">
        <v>243</v>
      </c>
      <c r="R30" s="16" t="s">
        <v>243</v>
      </c>
      <c r="S30" s="10">
        <v>9999</v>
      </c>
      <c r="T30" s="100">
        <f>((((J30+K30)+L30)+IF((((VLOOKUP(Q30,MogulsDD!$A$1:$C$1001,3,FALSE)*(M30+O30))/2)&gt;3.75),3.75,((VLOOKUP(Q30,MogulsDD!$A$1:$C$1001,3,FALSE)*(M30+O30))/2)))+IF((((VLOOKUP(R30,MogulsDD!$A$1:$C$1001,3,FALSE)*(N30+P30))/2)&gt;3.75),3.75,((VLOOKUP(R30,MogulsDD!$A$1:$C$1001,3,FALSE)*(N30+P30))/2)))+IF(((18-((12*S30)/$J$5))&gt;7.5),7.5,IF(((18-((12*S30)/$J$5))&lt;0),0,(18-((12*S30)/$J$5))))</f>
        <v>0</v>
      </c>
      <c r="U30" s="99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93"/>
      <c r="AK30" s="48"/>
      <c r="AL30" s="76"/>
      <c r="AM30" s="76"/>
    </row>
    <row r="31" spans="1:39" ht="12.75" customHeight="1">
      <c r="A31" s="12">
        <f t="shared" si="0"/>
        <v>9</v>
      </c>
      <c r="B31" s="100"/>
      <c r="C31" s="100"/>
      <c r="D31" s="100"/>
      <c r="E31" s="100"/>
      <c r="F31" s="100"/>
      <c r="G31" s="100"/>
      <c r="H31" s="100"/>
      <c r="I31" s="61"/>
      <c r="J31" s="91"/>
      <c r="K31" s="10"/>
      <c r="L31" s="10"/>
      <c r="M31" s="101"/>
      <c r="N31" s="101"/>
      <c r="O31" s="16"/>
      <c r="P31" s="16"/>
      <c r="Q31" s="16" t="s">
        <v>243</v>
      </c>
      <c r="R31" s="16" t="s">
        <v>243</v>
      </c>
      <c r="S31" s="10">
        <v>9999</v>
      </c>
      <c r="T31" s="100">
        <f>((((J31+K31)+L31)+IF((((VLOOKUP(Q31,MogulsDD!$A$1:$C$1001,3,FALSE)*(M31+O31))/2)&gt;3.75),3.75,((VLOOKUP(Q31,MogulsDD!$A$1:$C$1001,3,FALSE)*(M31+O31))/2)))+IF((((VLOOKUP(R31,MogulsDD!$A$1:$C$1001,3,FALSE)*(N31+P31))/2)&gt;3.75),3.75,((VLOOKUP(R31,MogulsDD!$A$1:$C$1001,3,FALSE)*(N31+P31))/2)))+IF(((18-((12*S31)/$J$5))&gt;7.5),7.5,IF(((18-((12*S31)/$J$5))&lt;0),0,(18-((12*S31)/$J$5))))</f>
        <v>0</v>
      </c>
      <c r="U31" s="99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93"/>
      <c r="AK31" s="48"/>
      <c r="AL31" s="76"/>
      <c r="AM31" s="76"/>
    </row>
    <row r="32" spans="1:39" ht="12.75" customHeight="1">
      <c r="A32" s="12">
        <f t="shared" si="0"/>
        <v>9</v>
      </c>
      <c r="B32" s="100"/>
      <c r="C32" s="100"/>
      <c r="D32" s="100"/>
      <c r="E32" s="100"/>
      <c r="F32" s="100"/>
      <c r="G32" s="100"/>
      <c r="H32" s="100"/>
      <c r="I32" s="61"/>
      <c r="J32" s="91"/>
      <c r="K32" s="10"/>
      <c r="L32" s="10"/>
      <c r="M32" s="101"/>
      <c r="N32" s="101"/>
      <c r="O32" s="16"/>
      <c r="P32" s="16"/>
      <c r="Q32" s="16" t="s">
        <v>243</v>
      </c>
      <c r="R32" s="16" t="s">
        <v>243</v>
      </c>
      <c r="S32" s="10">
        <v>9999</v>
      </c>
      <c r="T32" s="100">
        <f>((((J32+K32)+L32)+IF((((VLOOKUP(Q32,MogulsDD!$A$1:$C$1001,3,FALSE)*(M32+O32))/2)&gt;3.75),3.75,((VLOOKUP(Q32,MogulsDD!$A$1:$C$1001,3,FALSE)*(M32+O32))/2)))+IF((((VLOOKUP(R32,MogulsDD!$A$1:$C$1001,3,FALSE)*(N32+P32))/2)&gt;3.75),3.75,((VLOOKUP(R32,MogulsDD!$A$1:$C$1001,3,FALSE)*(N32+P32))/2)))+IF(((18-((12*S32)/$J$5))&gt;7.5),7.5,IF(((18-((12*S32)/$J$5))&lt;0),0,(18-((12*S32)/$J$5))))</f>
        <v>0</v>
      </c>
      <c r="U32" s="99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93"/>
      <c r="AK32" s="48"/>
      <c r="AL32" s="76"/>
      <c r="AM32" s="76"/>
    </row>
    <row r="33" spans="1:39" ht="12.75" customHeight="1">
      <c r="A33" s="12">
        <f t="shared" si="0"/>
        <v>9</v>
      </c>
      <c r="B33" s="100"/>
      <c r="C33" s="100"/>
      <c r="D33" s="100"/>
      <c r="E33" s="100"/>
      <c r="F33" s="100"/>
      <c r="G33" s="100"/>
      <c r="H33" s="100"/>
      <c r="I33" s="61"/>
      <c r="J33" s="91"/>
      <c r="K33" s="10"/>
      <c r="L33" s="10"/>
      <c r="M33" s="101"/>
      <c r="N33" s="101"/>
      <c r="O33" s="16"/>
      <c r="P33" s="16"/>
      <c r="Q33" s="16" t="s">
        <v>243</v>
      </c>
      <c r="R33" s="16" t="s">
        <v>243</v>
      </c>
      <c r="S33" s="10">
        <v>9999</v>
      </c>
      <c r="T33" s="100">
        <f>((((J33+K33)+L33)+IF((((VLOOKUP(Q33,MogulsDD!$A$1:$C$1001,3,FALSE)*(M33+O33))/2)&gt;3.75),3.75,((VLOOKUP(Q33,MogulsDD!$A$1:$C$1001,3,FALSE)*(M33+O33))/2)))+IF((((VLOOKUP(R33,MogulsDD!$A$1:$C$1001,3,FALSE)*(N33+P33))/2)&gt;3.75),3.75,((VLOOKUP(R33,MogulsDD!$A$1:$C$1001,3,FALSE)*(N33+P33))/2)))+IF(((18-((12*S33)/$J$5))&gt;7.5),7.5,IF(((18-((12*S33)/$J$5))&lt;0),0,(18-((12*S33)/$J$5))))</f>
        <v>0</v>
      </c>
      <c r="U33" s="99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93"/>
      <c r="AK33" s="48"/>
      <c r="AL33" s="76"/>
      <c r="AM33" s="76"/>
    </row>
    <row r="34" spans="1:39" ht="12.75" customHeight="1">
      <c r="A34" s="12">
        <f t="shared" si="0"/>
        <v>9</v>
      </c>
      <c r="B34" s="100"/>
      <c r="C34" s="100"/>
      <c r="D34" s="100"/>
      <c r="E34" s="100"/>
      <c r="F34" s="100"/>
      <c r="G34" s="100"/>
      <c r="H34" s="100"/>
      <c r="I34" s="61"/>
      <c r="J34" s="91"/>
      <c r="K34" s="10"/>
      <c r="L34" s="10"/>
      <c r="M34" s="101"/>
      <c r="N34" s="101"/>
      <c r="O34" s="16"/>
      <c r="P34" s="16"/>
      <c r="Q34" s="16" t="s">
        <v>243</v>
      </c>
      <c r="R34" s="16" t="s">
        <v>243</v>
      </c>
      <c r="S34" s="10">
        <v>9999</v>
      </c>
      <c r="T34" s="100">
        <f>((((J34+K34)+L34)+IF((((VLOOKUP(Q34,MogulsDD!$A$1:$C$1001,3,FALSE)*(M34+O34))/2)&gt;3.75),3.75,((VLOOKUP(Q34,MogulsDD!$A$1:$C$1001,3,FALSE)*(M34+O34))/2)))+IF((((VLOOKUP(R34,MogulsDD!$A$1:$C$1001,3,FALSE)*(N34+P34))/2)&gt;3.75),3.75,((VLOOKUP(R34,MogulsDD!$A$1:$C$1001,3,FALSE)*(N34+P34))/2)))+IF(((18-((12*S34)/$J$5))&gt;7.5),7.5,IF(((18-((12*S34)/$J$5))&lt;0),0,(18-((12*S34)/$J$5))))</f>
        <v>0</v>
      </c>
      <c r="U34" s="99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93"/>
      <c r="AK34" s="48"/>
      <c r="AL34" s="76"/>
      <c r="AM34" s="76"/>
    </row>
    <row r="35" spans="1:39" ht="12.75" customHeight="1">
      <c r="A35" s="12">
        <f t="shared" si="0"/>
        <v>9</v>
      </c>
      <c r="B35" s="100"/>
      <c r="C35" s="100"/>
      <c r="D35" s="100"/>
      <c r="E35" s="100"/>
      <c r="F35" s="100"/>
      <c r="G35" s="100"/>
      <c r="H35" s="100"/>
      <c r="I35" s="61"/>
      <c r="J35" s="91"/>
      <c r="K35" s="10"/>
      <c r="L35" s="10"/>
      <c r="M35" s="101"/>
      <c r="N35" s="101"/>
      <c r="O35" s="16"/>
      <c r="P35" s="16"/>
      <c r="Q35" s="16" t="s">
        <v>243</v>
      </c>
      <c r="R35" s="16" t="s">
        <v>243</v>
      </c>
      <c r="S35" s="10">
        <v>9999</v>
      </c>
      <c r="T35" s="100">
        <f>((((J35+K35)+L35)+IF((((VLOOKUP(Q35,MogulsDD!$A$1:$C$1001,3,FALSE)*(M35+O35))/2)&gt;3.75),3.75,((VLOOKUP(Q35,MogulsDD!$A$1:$C$1001,3,FALSE)*(M35+O35))/2)))+IF((((VLOOKUP(R35,MogulsDD!$A$1:$C$1001,3,FALSE)*(N35+P35))/2)&gt;3.75),3.75,((VLOOKUP(R35,MogulsDD!$A$1:$C$1001,3,FALSE)*(N35+P35))/2)))+IF(((18-((12*S35)/$J$5))&gt;7.5),7.5,IF(((18-((12*S35)/$J$5))&lt;0),0,(18-((12*S35)/$J$5))))</f>
        <v>0</v>
      </c>
      <c r="U35" s="99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93"/>
      <c r="AK35" s="48"/>
      <c r="AL35" s="76"/>
      <c r="AM35" s="76"/>
    </row>
    <row r="36" spans="1:39" ht="12.75" customHeight="1">
      <c r="A36" s="12">
        <f t="shared" si="0"/>
        <v>9</v>
      </c>
      <c r="B36" s="100"/>
      <c r="C36" s="100"/>
      <c r="D36" s="100"/>
      <c r="E36" s="100"/>
      <c r="F36" s="100"/>
      <c r="G36" s="100"/>
      <c r="H36" s="100"/>
      <c r="I36" s="61"/>
      <c r="J36" s="91"/>
      <c r="K36" s="10"/>
      <c r="L36" s="10"/>
      <c r="M36" s="101"/>
      <c r="N36" s="101"/>
      <c r="O36" s="16"/>
      <c r="P36" s="16"/>
      <c r="Q36" s="16" t="s">
        <v>243</v>
      </c>
      <c r="R36" s="16" t="s">
        <v>243</v>
      </c>
      <c r="S36" s="10">
        <v>9999</v>
      </c>
      <c r="T36" s="100">
        <f>((((J36+K36)+L36)+IF((((VLOOKUP(Q36,MogulsDD!$A$1:$C$1001,3,FALSE)*(M36+O36))/2)&gt;3.75),3.75,((VLOOKUP(Q36,MogulsDD!$A$1:$C$1001,3,FALSE)*(M36+O36))/2)))+IF((((VLOOKUP(R36,MogulsDD!$A$1:$C$1001,3,FALSE)*(N36+P36))/2)&gt;3.75),3.75,((VLOOKUP(R36,MogulsDD!$A$1:$C$1001,3,FALSE)*(N36+P36))/2)))+IF(((18-((12*S36)/$J$5))&gt;7.5),7.5,IF(((18-((12*S36)/$J$5))&lt;0),0,(18-((12*S36)/$J$5))))</f>
        <v>0</v>
      </c>
      <c r="U36" s="99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93"/>
      <c r="AK36" s="48"/>
      <c r="AL36" s="76"/>
      <c r="AM36" s="76"/>
    </row>
    <row r="37" spans="1:39" ht="12.75" customHeight="1">
      <c r="A37" s="12">
        <f t="shared" si="0"/>
        <v>9</v>
      </c>
      <c r="B37" s="17"/>
      <c r="C37" s="17"/>
      <c r="D37" s="17"/>
      <c r="E37" s="17"/>
      <c r="F37" s="17"/>
      <c r="G37" s="17"/>
      <c r="H37" s="17"/>
      <c r="I37" s="56"/>
      <c r="J37" s="85"/>
      <c r="K37" s="26"/>
      <c r="L37" s="26"/>
      <c r="M37" s="38"/>
      <c r="N37" s="38"/>
      <c r="O37" s="82"/>
      <c r="P37" s="82"/>
      <c r="Q37" s="16" t="s">
        <v>243</v>
      </c>
      <c r="R37" s="16" t="s">
        <v>243</v>
      </c>
      <c r="S37" s="10">
        <v>9999</v>
      </c>
      <c r="T37" s="100">
        <f>((((J37+K37)+L37)+IF((((VLOOKUP(Q37,MogulsDD!$A$1:$C$1001,3,FALSE)*(M37+O37))/2)&gt;3.75),3.75,((VLOOKUP(Q37,MogulsDD!$A$1:$C$1001,3,FALSE)*(M37+O37))/2)))+IF((((VLOOKUP(R37,MogulsDD!$A$1:$C$1001,3,FALSE)*(N37+P37))/2)&gt;3.75),3.75,((VLOOKUP(R37,MogulsDD!$A$1:$C$1001,3,FALSE)*(N37+P37))/2)))+IF(((18-((12*S37)/$J$5))&gt;7.5),7.5,IF(((18-((12*S37)/$J$5))&lt;0),0,(18-((12*S37)/$J$5))))</f>
        <v>0</v>
      </c>
      <c r="U37" s="99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93"/>
      <c r="AK37" s="48"/>
      <c r="AL37" s="76"/>
      <c r="AM37" s="76"/>
    </row>
    <row r="38" spans="1:39" ht="12.75" customHeight="1">
      <c r="A38" s="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50"/>
      <c r="R38" s="50"/>
      <c r="S38" s="50"/>
      <c r="T38" s="70"/>
      <c r="U38" s="99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76"/>
      <c r="AM38" s="76"/>
    </row>
    <row r="39" spans="1:39" ht="12.75" customHeight="1">
      <c r="A39" s="78"/>
      <c r="B39" s="39"/>
      <c r="C39" s="20"/>
      <c r="D39" s="20"/>
      <c r="E39" s="77" t="s">
        <v>50</v>
      </c>
      <c r="F39" s="20"/>
      <c r="G39" s="20"/>
      <c r="H39" s="20"/>
      <c r="I39" s="30"/>
      <c r="J39" s="80"/>
      <c r="K39" s="20"/>
      <c r="L39" s="20"/>
      <c r="M39" s="20"/>
      <c r="N39" s="20"/>
      <c r="O39" s="20"/>
      <c r="P39" s="20"/>
      <c r="Q39" s="20"/>
      <c r="R39" s="20"/>
      <c r="S39" s="30"/>
      <c r="T39" s="69"/>
      <c r="U39" s="99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76"/>
      <c r="AM39" s="76"/>
    </row>
    <row r="40" spans="1:39" ht="12.75" customHeight="1">
      <c r="A40" s="28"/>
      <c r="B40" s="86" t="s">
        <v>8</v>
      </c>
      <c r="C40" s="86" t="s">
        <v>131</v>
      </c>
      <c r="D40" s="86" t="s">
        <v>9</v>
      </c>
      <c r="E40" s="86" t="s">
        <v>10</v>
      </c>
      <c r="F40" s="86" t="s">
        <v>11</v>
      </c>
      <c r="G40" s="86" t="s">
        <v>141</v>
      </c>
      <c r="H40" s="86" t="s">
        <v>12</v>
      </c>
      <c r="I40" s="40" t="s">
        <v>13</v>
      </c>
      <c r="J40" s="28" t="s">
        <v>133</v>
      </c>
      <c r="K40" s="86" t="s">
        <v>134</v>
      </c>
      <c r="L40" s="86" t="s">
        <v>135</v>
      </c>
      <c r="M40" s="86" t="s">
        <v>226</v>
      </c>
      <c r="N40" s="86" t="s">
        <v>227</v>
      </c>
      <c r="O40" s="86" t="s">
        <v>228</v>
      </c>
      <c r="P40" s="86" t="s">
        <v>229</v>
      </c>
      <c r="Q40" s="86" t="s">
        <v>230</v>
      </c>
      <c r="R40" s="86" t="s">
        <v>231</v>
      </c>
      <c r="S40" s="86"/>
      <c r="T40" s="54" t="s">
        <v>137</v>
      </c>
      <c r="U40" s="68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6"/>
      <c r="AK40" s="48"/>
      <c r="AL40" s="76"/>
      <c r="AM40" s="76"/>
    </row>
    <row r="41" spans="1:39" ht="12.75" customHeight="1">
      <c r="A41" s="35">
        <f t="shared" ref="A41:A72" si="1">RANK(T41,$T$41:$T$140,0)</f>
        <v>1</v>
      </c>
      <c r="B41" s="36">
        <v>37</v>
      </c>
      <c r="C41" s="60"/>
      <c r="D41" s="60" t="s">
        <v>247</v>
      </c>
      <c r="E41" s="60" t="s">
        <v>248</v>
      </c>
      <c r="F41" s="60"/>
      <c r="G41" s="60"/>
      <c r="H41" s="60"/>
      <c r="I41" s="104" t="s">
        <v>249</v>
      </c>
      <c r="J41" s="103">
        <v>4.5999999999999996</v>
      </c>
      <c r="K41" s="51">
        <v>4.8</v>
      </c>
      <c r="L41" s="51">
        <v>4.5999999999999996</v>
      </c>
      <c r="M41" s="46">
        <v>2.2000000000000002</v>
      </c>
      <c r="N41" s="46">
        <v>1.9</v>
      </c>
      <c r="O41" s="96">
        <v>2.2000000000000002</v>
      </c>
      <c r="P41" s="96">
        <v>2</v>
      </c>
      <c r="Q41" s="96" t="s">
        <v>284</v>
      </c>
      <c r="R41" s="96" t="s">
        <v>251</v>
      </c>
      <c r="S41" s="51">
        <v>16.579999999999998</v>
      </c>
      <c r="T41" s="60">
        <f>((((J41+K41)+L41)+IF((((VLOOKUP(Q41,MogulsDD!$A$1:$C$1001,3,FALSE)*(M41+O41))/2)&gt;3.75),3.75,((VLOOKUP(Q41,MogulsDD!$A$1:$C$1001,3,FALSE)*(M41+O41))/2)))+IF((((VLOOKUP(R41,MogulsDD!$A$1:$C$1001,3,FALSE)*(N41+P41))/2)&gt;3.75),3.75,((VLOOKUP(R41,MogulsDD!$A$1:$C$1001,3,FALSE)*(N41+P41))/2)))+IF(((18-((12*S41)/$J$5))&gt;7.5),7.5,IF(((18-((12*S41)/$J$5))&lt;0),0,(18-((12*S41)/$J$5))))</f>
        <v>25.935499999999998</v>
      </c>
      <c r="U41" s="99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93"/>
      <c r="AK41" s="48"/>
      <c r="AL41" s="76"/>
      <c r="AM41" s="76"/>
    </row>
    <row r="42" spans="1:39" ht="12.75" customHeight="1">
      <c r="A42" s="12">
        <f t="shared" si="1"/>
        <v>2</v>
      </c>
      <c r="B42" s="32">
        <v>38</v>
      </c>
      <c r="C42" s="100"/>
      <c r="D42" s="100" t="s">
        <v>252</v>
      </c>
      <c r="E42" s="100" t="s">
        <v>253</v>
      </c>
      <c r="F42" s="100"/>
      <c r="G42" s="100"/>
      <c r="H42" s="100"/>
      <c r="I42" s="61" t="s">
        <v>254</v>
      </c>
      <c r="J42" s="91">
        <v>4.4000000000000004</v>
      </c>
      <c r="K42" s="10">
        <v>4.5999999999999996</v>
      </c>
      <c r="L42" s="10">
        <v>4.5</v>
      </c>
      <c r="M42" s="101">
        <v>2.2000000000000002</v>
      </c>
      <c r="N42" s="101">
        <v>1.5</v>
      </c>
      <c r="O42" s="16">
        <v>2</v>
      </c>
      <c r="P42" s="16">
        <v>1.6</v>
      </c>
      <c r="Q42" s="16" t="s">
        <v>255</v>
      </c>
      <c r="R42" s="16" t="s">
        <v>251</v>
      </c>
      <c r="S42" s="10">
        <v>19.239999999999998</v>
      </c>
      <c r="T42" s="100">
        <f>((((J42+K42)+L42)+IF((((VLOOKUP(Q42,MogulsDD!$A$1:$C$1001,3,FALSE)*(M42+O42))/2)&gt;3.75),3.75,((VLOOKUP(Q42,MogulsDD!$A$1:$C$1001,3,FALSE)*(M42+O42))/2)))+IF((((VLOOKUP(R42,MogulsDD!$A$1:$C$1001,3,FALSE)*(N42+P42))/2)&gt;3.75),3.75,((VLOOKUP(R42,MogulsDD!$A$1:$C$1001,3,FALSE)*(N42+P42))/2)))+IF(((18-((12*S42)/$J$5))&gt;7.5),7.5,IF(((18-((12*S42)/$J$5))&lt;0),0,(18-((12*S42)/$J$5))))</f>
        <v>24.132060975609757</v>
      </c>
      <c r="U42" s="99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93"/>
      <c r="AK42" s="48"/>
      <c r="AL42" s="76"/>
      <c r="AM42" s="76"/>
    </row>
    <row r="43" spans="1:39" ht="12.75" customHeight="1">
      <c r="A43" s="12">
        <f t="shared" si="1"/>
        <v>3</v>
      </c>
      <c r="B43" s="32">
        <v>36</v>
      </c>
      <c r="C43" s="100"/>
      <c r="D43" s="100" t="s">
        <v>104</v>
      </c>
      <c r="E43" s="100" t="s">
        <v>259</v>
      </c>
      <c r="F43" s="100"/>
      <c r="G43" s="100"/>
      <c r="H43" s="100"/>
      <c r="I43" s="61" t="s">
        <v>40</v>
      </c>
      <c r="J43" s="91">
        <v>4.2</v>
      </c>
      <c r="K43" s="10">
        <v>4.4000000000000004</v>
      </c>
      <c r="L43" s="10">
        <v>4.2</v>
      </c>
      <c r="M43" s="101">
        <v>1.7</v>
      </c>
      <c r="N43" s="101">
        <v>1.9</v>
      </c>
      <c r="O43" s="16">
        <v>1.8</v>
      </c>
      <c r="P43" s="16">
        <v>1.9</v>
      </c>
      <c r="Q43" s="16" t="s">
        <v>251</v>
      </c>
      <c r="R43" s="16" t="s">
        <v>285</v>
      </c>
      <c r="S43" s="10">
        <v>19.850000000000001</v>
      </c>
      <c r="T43" s="100">
        <f>((((J43+K43)+L43)+IF((((VLOOKUP(Q43,MogulsDD!$A$1:$C$1001,3,FALSE)*(M43+O43))/2)&gt;3.75),3.75,((VLOOKUP(Q43,MogulsDD!$A$1:$C$1001,3,FALSE)*(M43+O43))/2)))+IF((((VLOOKUP(R43,MogulsDD!$A$1:$C$1001,3,FALSE)*(N43+P43))/2)&gt;3.75),3.75,((VLOOKUP(R43,MogulsDD!$A$1:$C$1001,3,FALSE)*(N43+P43))/2)))+IF(((18-((12*S43)/$J$5))&gt;7.5),7.5,IF(((18-((12*S43)/$J$5))&lt;0),0,(18-((12*S43)/$J$5))))</f>
        <v>23.177987804878047</v>
      </c>
      <c r="U43" s="99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93"/>
      <c r="AK43" s="48"/>
      <c r="AL43" s="76"/>
      <c r="AM43" s="76"/>
    </row>
    <row r="44" spans="1:39" ht="12.75" customHeight="1">
      <c r="A44" s="12">
        <f t="shared" si="1"/>
        <v>4</v>
      </c>
      <c r="B44" s="32">
        <v>33</v>
      </c>
      <c r="C44" s="100"/>
      <c r="D44" s="100" t="s">
        <v>256</v>
      </c>
      <c r="E44" s="100" t="s">
        <v>257</v>
      </c>
      <c r="F44" s="100"/>
      <c r="G44" s="100"/>
      <c r="H44" s="100"/>
      <c r="I44" s="61" t="s">
        <v>93</v>
      </c>
      <c r="J44" s="91">
        <v>4.0999999999999996</v>
      </c>
      <c r="K44" s="10">
        <v>4.0999999999999996</v>
      </c>
      <c r="L44" s="10">
        <v>4.0999999999999996</v>
      </c>
      <c r="M44" s="101">
        <v>1.4</v>
      </c>
      <c r="N44" s="101">
        <v>1.7</v>
      </c>
      <c r="O44" s="16">
        <v>1.5</v>
      </c>
      <c r="P44" s="16">
        <v>1.6</v>
      </c>
      <c r="Q44" s="16" t="s">
        <v>255</v>
      </c>
      <c r="R44" s="16" t="s">
        <v>258</v>
      </c>
      <c r="S44" s="10">
        <v>20.02</v>
      </c>
      <c r="T44" s="100">
        <f>((((J44+K44)+L44)+IF((((VLOOKUP(Q44,MogulsDD!$A$1:$C$1001,3,FALSE)*(M44+O44))/2)&gt;3.75),3.75,((VLOOKUP(Q44,MogulsDD!$A$1:$C$1001,3,FALSE)*(M44+O44))/2)))+IF((((VLOOKUP(R44,MogulsDD!$A$1:$C$1001,3,FALSE)*(N44+P44))/2)&gt;3.75),3.75,((VLOOKUP(R44,MogulsDD!$A$1:$C$1001,3,FALSE)*(N44+P44))/2)))+IF(((18-((12*S44)/$J$5))&gt;7.5),7.5,IF(((18-((12*S44)/$J$5))&lt;0),0,(18-((12*S44)/$J$5))))</f>
        <v>21.406975609756095</v>
      </c>
      <c r="U44" s="99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93"/>
      <c r="AK44" s="48"/>
      <c r="AL44" s="76"/>
      <c r="AM44" s="76"/>
    </row>
    <row r="45" spans="1:39" ht="12.75" customHeight="1">
      <c r="A45" s="12">
        <f t="shared" si="1"/>
        <v>5</v>
      </c>
      <c r="B45" s="32">
        <v>31</v>
      </c>
      <c r="C45" s="100"/>
      <c r="D45" s="100" t="s">
        <v>75</v>
      </c>
      <c r="E45" s="100" t="s">
        <v>76</v>
      </c>
      <c r="F45" s="100"/>
      <c r="G45" s="100"/>
      <c r="H45" s="100"/>
      <c r="I45" s="61" t="s">
        <v>70</v>
      </c>
      <c r="J45" s="91">
        <v>3.9</v>
      </c>
      <c r="K45" s="10">
        <v>4</v>
      </c>
      <c r="L45" s="10">
        <v>3.9</v>
      </c>
      <c r="M45" s="101">
        <v>1.3</v>
      </c>
      <c r="N45" s="101">
        <v>2.2000000000000002</v>
      </c>
      <c r="O45" s="16">
        <v>1.6</v>
      </c>
      <c r="P45" s="16">
        <v>2.1</v>
      </c>
      <c r="Q45" s="16" t="s">
        <v>255</v>
      </c>
      <c r="R45" s="16" t="s">
        <v>239</v>
      </c>
      <c r="S45" s="10">
        <v>19.22</v>
      </c>
      <c r="T45" s="100">
        <f>((((J45+K45)+L45)+IF((((VLOOKUP(Q45,MogulsDD!$A$1:$C$1001,3,FALSE)*(M45+O45))/2)&gt;3.75),3.75,((VLOOKUP(Q45,MogulsDD!$A$1:$C$1001,3,FALSE)*(M45+O45))/2)))+IF((((VLOOKUP(R45,MogulsDD!$A$1:$C$1001,3,FALSE)*(N45+P45))/2)&gt;3.75),3.75,((VLOOKUP(R45,MogulsDD!$A$1:$C$1001,3,FALSE)*(N45+P45))/2)))+IF(((18-((12*S45)/$J$5))&gt;7.5),7.5,IF(((18-((12*S45)/$J$5))&lt;0),0,(18-((12*S45)/$J$5))))</f>
        <v>21.404768292682931</v>
      </c>
      <c r="U45" s="99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93"/>
      <c r="AK45" s="48"/>
      <c r="AL45" s="76"/>
      <c r="AM45" s="76"/>
    </row>
    <row r="46" spans="1:39" ht="12.75" customHeight="1">
      <c r="A46" s="12">
        <f t="shared" si="1"/>
        <v>6</v>
      </c>
      <c r="B46" s="32">
        <v>34</v>
      </c>
      <c r="C46" s="100"/>
      <c r="D46" s="100" t="s">
        <v>279</v>
      </c>
      <c r="E46" s="100" t="s">
        <v>280</v>
      </c>
      <c r="F46" s="100"/>
      <c r="G46" s="100"/>
      <c r="H46" s="100"/>
      <c r="I46" s="61" t="s">
        <v>35</v>
      </c>
      <c r="J46" s="18">
        <v>3.8</v>
      </c>
      <c r="K46" s="22">
        <v>4.2</v>
      </c>
      <c r="L46" s="22">
        <v>4.2</v>
      </c>
      <c r="M46" s="1">
        <v>2.1</v>
      </c>
      <c r="N46" s="1">
        <v>1.4</v>
      </c>
      <c r="O46" s="25">
        <v>1.9</v>
      </c>
      <c r="P46" s="25">
        <v>1.1000000000000001</v>
      </c>
      <c r="Q46" s="16" t="s">
        <v>255</v>
      </c>
      <c r="R46" s="16" t="s">
        <v>258</v>
      </c>
      <c r="S46" s="10">
        <v>21.08</v>
      </c>
      <c r="T46" s="100">
        <f>((((J46+K46)+L46)+IF((((VLOOKUP(Q46,MogulsDD!$A$1:$C$1001,3,FALSE)*(M46+O46))/2)&gt;3.75),3.75,((VLOOKUP(Q46,MogulsDD!$A$1:$C$1001,3,FALSE)*(M46+O46))/2)))+IF((((VLOOKUP(R46,MogulsDD!$A$1:$C$1001,3,FALSE)*(N46+P46))/2)&gt;3.75),3.75,((VLOOKUP(R46,MogulsDD!$A$1:$C$1001,3,FALSE)*(N46+P46))/2)))+IF(((18-((12*S46)/$J$5))&gt;7.5),7.5,IF(((18-((12*S46)/$J$5))&lt;0),0,(18-((12*S46)/$J$5))))</f>
        <v>20.94798780487805</v>
      </c>
      <c r="U46" s="99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93"/>
      <c r="AK46" s="48"/>
      <c r="AL46" s="76"/>
      <c r="AM46" s="76"/>
    </row>
    <row r="47" spans="1:39" ht="12.75" customHeight="1">
      <c r="A47" s="12">
        <f t="shared" si="1"/>
        <v>7</v>
      </c>
      <c r="B47" s="32">
        <v>23</v>
      </c>
      <c r="C47" s="100"/>
      <c r="D47" s="100" t="s">
        <v>60</v>
      </c>
      <c r="E47" s="100" t="s">
        <v>265</v>
      </c>
      <c r="F47" s="100"/>
      <c r="G47" s="100"/>
      <c r="H47" s="100"/>
      <c r="I47" s="61" t="s">
        <v>21</v>
      </c>
      <c r="J47" s="91">
        <v>3.9</v>
      </c>
      <c r="K47" s="10">
        <v>4</v>
      </c>
      <c r="L47" s="10">
        <v>4</v>
      </c>
      <c r="M47" s="101">
        <v>1.3</v>
      </c>
      <c r="N47" s="101">
        <v>1.7</v>
      </c>
      <c r="O47" s="16">
        <v>1.4</v>
      </c>
      <c r="P47" s="16">
        <v>1.7</v>
      </c>
      <c r="Q47" s="16" t="s">
        <v>255</v>
      </c>
      <c r="R47" s="16" t="s">
        <v>235</v>
      </c>
      <c r="S47" s="10">
        <v>19.809999999999999</v>
      </c>
      <c r="T47" s="100">
        <f>((((J47+K47)+L47)+IF((((VLOOKUP(Q47,MogulsDD!$A$1:$C$1001,3,FALSE)*(M47+O47))/2)&gt;3.75),3.75,((VLOOKUP(Q47,MogulsDD!$A$1:$C$1001,3,FALSE)*(M47+O47))/2)))+IF((((VLOOKUP(R47,MogulsDD!$A$1:$C$1001,3,FALSE)*(N47+P47))/2)&gt;3.75),3.75,((VLOOKUP(R47,MogulsDD!$A$1:$C$1001,3,FALSE)*(N47+P47))/2)))+IF(((18-((12*S47)/$J$5))&gt;7.5),7.5,IF(((18-((12*S47)/$J$5))&lt;0),0,(18-((12*S47)/$J$5))))</f>
        <v>20.758402439024394</v>
      </c>
      <c r="U47" s="99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93"/>
      <c r="AK47" s="48"/>
      <c r="AL47" s="76"/>
      <c r="AM47" s="76"/>
    </row>
    <row r="48" spans="1:39" ht="12.75" customHeight="1">
      <c r="A48" s="12">
        <f t="shared" si="1"/>
        <v>8</v>
      </c>
      <c r="B48" s="32">
        <v>35</v>
      </c>
      <c r="C48" s="100"/>
      <c r="D48" s="100" t="s">
        <v>263</v>
      </c>
      <c r="E48" s="100" t="s">
        <v>264</v>
      </c>
      <c r="F48" s="100"/>
      <c r="G48" s="100"/>
      <c r="H48" s="100"/>
      <c r="I48" s="61" t="s">
        <v>35</v>
      </c>
      <c r="J48" s="91">
        <v>4.0999999999999996</v>
      </c>
      <c r="K48" s="10">
        <v>4.2</v>
      </c>
      <c r="L48" s="10">
        <v>4.3</v>
      </c>
      <c r="M48" s="101">
        <v>1.5</v>
      </c>
      <c r="N48" s="101">
        <v>1.9</v>
      </c>
      <c r="O48" s="16">
        <v>1.5</v>
      </c>
      <c r="P48" s="16">
        <v>2.1</v>
      </c>
      <c r="Q48" s="16" t="s">
        <v>255</v>
      </c>
      <c r="R48" s="16" t="s">
        <v>235</v>
      </c>
      <c r="S48" s="10">
        <v>21.78</v>
      </c>
      <c r="T48" s="100">
        <f>((((J48+K48)+L48)+IF((((VLOOKUP(Q48,MogulsDD!$A$1:$C$1001,3,FALSE)*(M48+O48))/2)&gt;3.75),3.75,((VLOOKUP(Q48,MogulsDD!$A$1:$C$1001,3,FALSE)*(M48+O48))/2)))+IF((((VLOOKUP(R48,MogulsDD!$A$1:$C$1001,3,FALSE)*(N48+P48))/2)&gt;3.75),3.75,((VLOOKUP(R48,MogulsDD!$A$1:$C$1001,3,FALSE)*(N48+P48))/2)))+IF(((18-((12*S48)/$J$5))&gt;7.5),7.5,IF(((18-((12*S48)/$J$5))&lt;0),0,(18-((12*S48)/$J$5))))</f>
        <v>20.645731707317076</v>
      </c>
      <c r="U48" s="99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93"/>
      <c r="AK48" s="48"/>
      <c r="AL48" s="76"/>
      <c r="AM48" s="76"/>
    </row>
    <row r="49" spans="1:39" ht="12.75" customHeight="1">
      <c r="A49" s="12">
        <f t="shared" si="1"/>
        <v>9</v>
      </c>
      <c r="B49" s="32">
        <v>30</v>
      </c>
      <c r="C49" s="100"/>
      <c r="D49" s="100" t="s">
        <v>266</v>
      </c>
      <c r="E49" s="100" t="s">
        <v>105</v>
      </c>
      <c r="F49" s="100"/>
      <c r="G49" s="100"/>
      <c r="H49" s="100"/>
      <c r="I49" s="61" t="s">
        <v>28</v>
      </c>
      <c r="J49" s="91">
        <v>3.6</v>
      </c>
      <c r="K49" s="10">
        <v>3.5</v>
      </c>
      <c r="L49" s="10">
        <v>3.7</v>
      </c>
      <c r="M49" s="101">
        <v>2</v>
      </c>
      <c r="N49" s="101">
        <v>1.7</v>
      </c>
      <c r="O49" s="16">
        <v>1.9</v>
      </c>
      <c r="P49" s="16">
        <v>1.6</v>
      </c>
      <c r="Q49" s="16" t="s">
        <v>235</v>
      </c>
      <c r="R49" s="16" t="s">
        <v>236</v>
      </c>
      <c r="S49" s="10">
        <v>18.93</v>
      </c>
      <c r="T49" s="100">
        <f>((((J49+K49)+L49)+IF((((VLOOKUP(Q49,MogulsDD!$A$1:$C$1001,3,FALSE)*(M49+O49))/2)&gt;3.75),3.75,((VLOOKUP(Q49,MogulsDD!$A$1:$C$1001,3,FALSE)*(M49+O49))/2)))+IF((((VLOOKUP(R49,MogulsDD!$A$1:$C$1001,3,FALSE)*(N49+P49))/2)&gt;3.75),3.75,((VLOOKUP(R49,MogulsDD!$A$1:$C$1001,3,FALSE)*(N49+P49))/2)))+IF(((18-((12*S49)/$J$5))&gt;7.5),7.5,IF(((18-((12*S49)/$J$5))&lt;0),0,(18-((12*S49)/$J$5))))</f>
        <v>19.849024390243905</v>
      </c>
      <c r="U49" s="99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93"/>
      <c r="AK49" s="48"/>
      <c r="AL49" s="76"/>
      <c r="AM49" s="76"/>
    </row>
    <row r="50" spans="1:39" ht="12.75" customHeight="1">
      <c r="A50" s="12">
        <f t="shared" si="1"/>
        <v>10</v>
      </c>
      <c r="B50" s="32">
        <v>24</v>
      </c>
      <c r="C50" s="100"/>
      <c r="D50" s="100" t="s">
        <v>62</v>
      </c>
      <c r="E50" s="100" t="s">
        <v>63</v>
      </c>
      <c r="F50" s="100"/>
      <c r="G50" s="100"/>
      <c r="H50" s="100"/>
      <c r="I50" s="61" t="s">
        <v>21</v>
      </c>
      <c r="J50" s="91">
        <v>3.8</v>
      </c>
      <c r="K50" s="10">
        <v>4.0999999999999996</v>
      </c>
      <c r="L50" s="10">
        <v>3.9</v>
      </c>
      <c r="M50" s="101">
        <v>1.7</v>
      </c>
      <c r="N50" s="101">
        <v>1.7</v>
      </c>
      <c r="O50" s="16">
        <v>1.6</v>
      </c>
      <c r="P50" s="16">
        <v>1.5</v>
      </c>
      <c r="Q50" s="16" t="s">
        <v>255</v>
      </c>
      <c r="R50" s="16" t="s">
        <v>235</v>
      </c>
      <c r="S50" s="10">
        <v>21.87</v>
      </c>
      <c r="T50" s="100">
        <f>((((J50+K50)+L50)+IF((((VLOOKUP(Q50,MogulsDD!$A$1:$C$1001,3,FALSE)*(M50+O50))/2)&gt;3.75),3.75,((VLOOKUP(Q50,MogulsDD!$A$1:$C$1001,3,FALSE)*(M50+O50))/2)))+IF((((VLOOKUP(R50,MogulsDD!$A$1:$C$1001,3,FALSE)*(N50+P50))/2)&gt;3.75),3.75,((VLOOKUP(R50,MogulsDD!$A$1:$C$1001,3,FALSE)*(N50+P50))/2)))+IF(((18-((12*S50)/$J$5))&gt;7.5),7.5,IF(((18-((12*S50)/$J$5))&lt;0),0,(18-((12*S50)/$J$5))))</f>
        <v>19.7065487804878</v>
      </c>
      <c r="U50" s="99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93"/>
      <c r="AK50" s="48"/>
      <c r="AL50" s="76"/>
      <c r="AM50" s="76"/>
    </row>
    <row r="51" spans="1:39" ht="12.75" customHeight="1">
      <c r="A51" s="12">
        <f t="shared" si="1"/>
        <v>11</v>
      </c>
      <c r="B51" s="32">
        <v>41</v>
      </c>
      <c r="C51" s="100"/>
      <c r="D51" s="100" t="s">
        <v>267</v>
      </c>
      <c r="E51" s="100" t="s">
        <v>268</v>
      </c>
      <c r="F51" s="100"/>
      <c r="G51" s="100"/>
      <c r="H51" s="100"/>
      <c r="I51" s="61">
        <v>0</v>
      </c>
      <c r="J51" s="91">
        <v>3.9</v>
      </c>
      <c r="K51" s="10">
        <v>3.8</v>
      </c>
      <c r="L51" s="10">
        <v>3.6</v>
      </c>
      <c r="M51" s="101">
        <v>0.3</v>
      </c>
      <c r="N51" s="101">
        <v>1.3</v>
      </c>
      <c r="O51" s="16">
        <v>0.2</v>
      </c>
      <c r="P51" s="16">
        <v>1.1000000000000001</v>
      </c>
      <c r="Q51" s="16" t="s">
        <v>273</v>
      </c>
      <c r="R51" s="16" t="s">
        <v>235</v>
      </c>
      <c r="S51" s="10">
        <v>19</v>
      </c>
      <c r="T51" s="100">
        <f>((((J51+K51)+L51)+IF((((VLOOKUP(Q51,MogulsDD!$A$1:$C$1001,3,FALSE)*(M51+O51))/2)&gt;3.75),3.75,((VLOOKUP(Q51,MogulsDD!$A$1:$C$1001,3,FALSE)*(M51+O51))/2)))+IF((((VLOOKUP(R51,MogulsDD!$A$1:$C$1001,3,FALSE)*(N51+P51))/2)&gt;3.75),3.75,((VLOOKUP(R51,MogulsDD!$A$1:$C$1001,3,FALSE)*(N51+P51))/2)))+IF(((18-((12*S51)/$J$5))&gt;7.5),7.5,IF(((18-((12*S51)/$J$5))&lt;0),0,(18-((12*S51)/$J$5))))</f>
        <v>19.065048780487803</v>
      </c>
      <c r="U51" s="99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93"/>
      <c r="AK51" s="48"/>
      <c r="AL51" s="76"/>
      <c r="AM51" s="76"/>
    </row>
    <row r="52" spans="1:39" ht="12.75" customHeight="1">
      <c r="A52" s="12">
        <f t="shared" si="1"/>
        <v>12</v>
      </c>
      <c r="B52" s="55">
        <v>43</v>
      </c>
      <c r="C52" s="17"/>
      <c r="D52" s="17" t="s">
        <v>67</v>
      </c>
      <c r="E52" s="17" t="s">
        <v>57</v>
      </c>
      <c r="F52" s="17"/>
      <c r="G52" s="17"/>
      <c r="H52" s="17"/>
      <c r="I52" s="56" t="s">
        <v>272</v>
      </c>
      <c r="J52" s="85">
        <v>3.9</v>
      </c>
      <c r="K52" s="26">
        <v>4.0999999999999996</v>
      </c>
      <c r="L52" s="26">
        <v>3.6</v>
      </c>
      <c r="M52" s="38">
        <v>0.5</v>
      </c>
      <c r="N52" s="38">
        <v>0.7</v>
      </c>
      <c r="O52" s="82">
        <v>0.5</v>
      </c>
      <c r="P52" s="82">
        <v>0.7</v>
      </c>
      <c r="Q52" s="16" t="s">
        <v>243</v>
      </c>
      <c r="R52" s="16" t="s">
        <v>262</v>
      </c>
      <c r="S52" s="10">
        <v>20.28</v>
      </c>
      <c r="T52" s="100">
        <f>((((J52+K52)+L52)+IF((((VLOOKUP(Q52,MogulsDD!$A$1:$C$1001,3,FALSE)*(M52+O52))/2)&gt;3.75),3.75,((VLOOKUP(Q52,MogulsDD!$A$1:$C$1001,3,FALSE)*(M52+O52))/2)))+IF((((VLOOKUP(R52,MogulsDD!$A$1:$C$1001,3,FALSE)*(N52+P52))/2)&gt;3.75),3.75,((VLOOKUP(R52,MogulsDD!$A$1:$C$1001,3,FALSE)*(N52+P52))/2)))+IF(((18-((12*S52)/$J$5))&gt;7.5),7.5,IF(((18-((12*S52)/$J$5))&lt;0),0,(18-((12*S52)/$J$5))))</f>
        <v>18.21178048780488</v>
      </c>
      <c r="U52" s="99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93"/>
      <c r="AK52" s="48"/>
      <c r="AL52" s="76"/>
      <c r="AM52" s="76"/>
    </row>
    <row r="53" spans="1:39" ht="12.75" customHeight="1">
      <c r="A53" s="12">
        <f t="shared" si="1"/>
        <v>13</v>
      </c>
      <c r="B53" s="36">
        <v>20</v>
      </c>
      <c r="C53" s="60"/>
      <c r="D53" s="60" t="s">
        <v>58</v>
      </c>
      <c r="E53" s="60" t="s">
        <v>271</v>
      </c>
      <c r="F53" s="60"/>
      <c r="G53" s="60"/>
      <c r="H53" s="60"/>
      <c r="I53" s="104" t="s">
        <v>21</v>
      </c>
      <c r="J53" s="103">
        <v>3.7</v>
      </c>
      <c r="K53" s="51">
        <v>3.6</v>
      </c>
      <c r="L53" s="51">
        <v>3.2</v>
      </c>
      <c r="M53" s="46">
        <v>1.2</v>
      </c>
      <c r="N53" s="46">
        <v>1.3</v>
      </c>
      <c r="O53" s="96">
        <v>1.1000000000000001</v>
      </c>
      <c r="P53" s="96">
        <v>1.4</v>
      </c>
      <c r="Q53" s="16" t="s">
        <v>235</v>
      </c>
      <c r="R53" s="16" t="s">
        <v>255</v>
      </c>
      <c r="S53" s="10">
        <v>21.46</v>
      </c>
      <c r="T53" s="100">
        <f>((((J53+K53)+L53)+IF((((VLOOKUP(Q53,MogulsDD!$A$1:$C$1001,3,FALSE)*(M53+O53))/2)&gt;3.75),3.75,((VLOOKUP(Q53,MogulsDD!$A$1:$C$1001,3,FALSE)*(M53+O53))/2)))+IF((((VLOOKUP(R53,MogulsDD!$A$1:$C$1001,3,FALSE)*(N53+P53))/2)&gt;3.75),3.75,((VLOOKUP(R53,MogulsDD!$A$1:$C$1001,3,FALSE)*(N53+P53))/2)))+IF(((18-((12*S53)/$J$5))&gt;7.5),7.5,IF(((18-((12*S53)/$J$5))&lt;0),0,(18-((12*S53)/$J$5))))</f>
        <v>18.057048780487804</v>
      </c>
      <c r="U53" s="99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93"/>
      <c r="AK53" s="48"/>
      <c r="AL53" s="76"/>
      <c r="AM53" s="76"/>
    </row>
    <row r="54" spans="1:39" ht="12.75" customHeight="1">
      <c r="A54" s="12">
        <f t="shared" si="1"/>
        <v>14</v>
      </c>
      <c r="B54" s="32">
        <v>28</v>
      </c>
      <c r="C54" s="100"/>
      <c r="D54" s="100" t="s">
        <v>274</v>
      </c>
      <c r="E54" s="100" t="s">
        <v>275</v>
      </c>
      <c r="F54" s="100"/>
      <c r="G54" s="100"/>
      <c r="H54" s="100"/>
      <c r="I54" s="61" t="s">
        <v>28</v>
      </c>
      <c r="J54" s="91">
        <v>3.4</v>
      </c>
      <c r="K54" s="10">
        <v>3.4</v>
      </c>
      <c r="L54" s="10">
        <v>3.2</v>
      </c>
      <c r="M54" s="101">
        <v>0.9</v>
      </c>
      <c r="N54" s="101">
        <v>1.5</v>
      </c>
      <c r="O54" s="16">
        <v>0.9</v>
      </c>
      <c r="P54" s="16">
        <v>1.3</v>
      </c>
      <c r="Q54" s="16" t="s">
        <v>236</v>
      </c>
      <c r="R54" s="16" t="s">
        <v>235</v>
      </c>
      <c r="S54" s="10">
        <v>19.48</v>
      </c>
      <c r="T54" s="100">
        <f>((((J54+K54)+L54)+IF((((VLOOKUP(Q54,MogulsDD!$A$1:$C$1001,3,FALSE)*(M54+O54))/2)&gt;3.75),3.75,((VLOOKUP(Q54,MogulsDD!$A$1:$C$1001,3,FALSE)*(M54+O54))/2)))+IF((((VLOOKUP(R54,MogulsDD!$A$1:$C$1001,3,FALSE)*(N54+P54))/2)&gt;3.75),3.75,((VLOOKUP(R54,MogulsDD!$A$1:$C$1001,3,FALSE)*(N54+P54))/2)))+IF(((18-((12*S54)/$J$5))&gt;7.5),7.5,IF(((18-((12*S54)/$J$5))&lt;0),0,(18-((12*S54)/$J$5))))</f>
        <v>17.964073170731709</v>
      </c>
      <c r="U54" s="99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93"/>
      <c r="AK54" s="48"/>
      <c r="AL54" s="76"/>
      <c r="AM54" s="76"/>
    </row>
    <row r="55" spans="1:39" ht="12.75" customHeight="1">
      <c r="A55" s="12">
        <f t="shared" si="1"/>
        <v>15</v>
      </c>
      <c r="B55" s="32">
        <v>32</v>
      </c>
      <c r="C55" s="100"/>
      <c r="D55" s="100" t="s">
        <v>269</v>
      </c>
      <c r="E55" s="100" t="s">
        <v>270</v>
      </c>
      <c r="F55" s="100"/>
      <c r="G55" s="100"/>
      <c r="H55" s="100"/>
      <c r="I55" s="61" t="s">
        <v>70</v>
      </c>
      <c r="J55" s="91">
        <v>3.4</v>
      </c>
      <c r="K55" s="10">
        <v>3.5</v>
      </c>
      <c r="L55" s="10">
        <v>3.1</v>
      </c>
      <c r="M55" s="101">
        <v>0.3</v>
      </c>
      <c r="N55" s="101">
        <v>0.8</v>
      </c>
      <c r="O55" s="16">
        <v>0.3</v>
      </c>
      <c r="P55" s="16">
        <v>0.9</v>
      </c>
      <c r="Q55" s="16" t="s">
        <v>236</v>
      </c>
      <c r="R55" s="16" t="s">
        <v>235</v>
      </c>
      <c r="S55" s="10">
        <v>21.13</v>
      </c>
      <c r="T55" s="100">
        <f>((((J55+K55)+L55)+IF((((VLOOKUP(Q55,MogulsDD!$A$1:$C$1001,3,FALSE)*(M55+O55))/2)&gt;3.75),3.75,((VLOOKUP(Q55,MogulsDD!$A$1:$C$1001,3,FALSE)*(M55+O55))/2)))+IF((((VLOOKUP(R55,MogulsDD!$A$1:$C$1001,3,FALSE)*(N55+P55))/2)&gt;3.75),3.75,((VLOOKUP(R55,MogulsDD!$A$1:$C$1001,3,FALSE)*(N55+P55))/2)))+IF(((18-((12*S55)/$J$5))&gt;7.5),7.5,IF(((18-((12*S55)/$J$5))&lt;0),0,(18-((12*S55)/$J$5))))</f>
        <v>16.320719512195119</v>
      </c>
      <c r="U55" s="99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93"/>
      <c r="AK55" s="48"/>
      <c r="AL55" s="76"/>
      <c r="AM55" s="76"/>
    </row>
    <row r="56" spans="1:39" ht="12.75" customHeight="1">
      <c r="A56" s="12">
        <f t="shared" si="1"/>
        <v>16</v>
      </c>
      <c r="B56" s="32">
        <v>42</v>
      </c>
      <c r="C56" s="100"/>
      <c r="D56" s="100" t="s">
        <v>263</v>
      </c>
      <c r="E56" s="100" t="s">
        <v>276</v>
      </c>
      <c r="F56" s="100"/>
      <c r="G56" s="100"/>
      <c r="H56" s="100"/>
      <c r="I56" s="61">
        <v>0</v>
      </c>
      <c r="J56" s="91">
        <v>3.5</v>
      </c>
      <c r="K56" s="10">
        <v>3.9</v>
      </c>
      <c r="L56" s="10">
        <v>3</v>
      </c>
      <c r="M56" s="101">
        <v>0.5</v>
      </c>
      <c r="N56" s="101">
        <v>0.1</v>
      </c>
      <c r="O56" s="16">
        <v>0.5</v>
      </c>
      <c r="P56" s="16">
        <v>0.2</v>
      </c>
      <c r="Q56" s="16" t="s">
        <v>243</v>
      </c>
      <c r="R56" s="16" t="s">
        <v>239</v>
      </c>
      <c r="S56" s="10">
        <v>21.5</v>
      </c>
      <c r="T56" s="100">
        <f>((((J56+K56)+L56)+IF((((VLOOKUP(Q56,MogulsDD!$A$1:$C$1001,3,FALSE)*(M56+O56))/2)&gt;3.75),3.75,((VLOOKUP(Q56,MogulsDD!$A$1:$C$1001,3,FALSE)*(M56+O56))/2)))+IF((((VLOOKUP(R56,MogulsDD!$A$1:$C$1001,3,FALSE)*(N56+P56))/2)&gt;3.75),3.75,((VLOOKUP(R56,MogulsDD!$A$1:$C$1001,3,FALSE)*(N56+P56))/2)))+IF(((18-((12*S56)/$J$5))&gt;7.5),7.5,IF(((18-((12*S56)/$J$5))&lt;0),0,(18-((12*S56)/$J$5))))</f>
        <v>15.907634146341463</v>
      </c>
      <c r="U56" s="99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93"/>
      <c r="AK56" s="48"/>
      <c r="AL56" s="76"/>
      <c r="AM56" s="76"/>
    </row>
    <row r="57" spans="1:39" ht="12.75" customHeight="1">
      <c r="A57" s="12">
        <f t="shared" si="1"/>
        <v>17</v>
      </c>
      <c r="B57" s="32">
        <v>17</v>
      </c>
      <c r="C57" s="100"/>
      <c r="D57" s="100" t="s">
        <v>277</v>
      </c>
      <c r="E57" s="100" t="s">
        <v>281</v>
      </c>
      <c r="F57" s="100"/>
      <c r="G57" s="100"/>
      <c r="H57" s="100"/>
      <c r="I57" s="61" t="s">
        <v>16</v>
      </c>
      <c r="J57" s="91">
        <v>3.2</v>
      </c>
      <c r="K57" s="10">
        <v>3.2</v>
      </c>
      <c r="L57" s="10">
        <v>2.9</v>
      </c>
      <c r="M57" s="101">
        <v>0.4</v>
      </c>
      <c r="N57" s="101">
        <v>0.7</v>
      </c>
      <c r="O57" s="16">
        <v>0.5</v>
      </c>
      <c r="P57" s="16">
        <v>0.6</v>
      </c>
      <c r="Q57" s="16" t="s">
        <v>235</v>
      </c>
      <c r="R57" s="16" t="s">
        <v>243</v>
      </c>
      <c r="S57" s="10">
        <v>24.2</v>
      </c>
      <c r="T57" s="100">
        <f>((((J57+K57)+L57)+IF((((VLOOKUP(Q57,MogulsDD!$A$1:$C$1001,3,FALSE)*(M57+O57))/2)&gt;3.75),3.75,((VLOOKUP(Q57,MogulsDD!$A$1:$C$1001,3,FALSE)*(M57+O57))/2)))+IF((((VLOOKUP(R57,MogulsDD!$A$1:$C$1001,3,FALSE)*(N57+P57))/2)&gt;3.75),3.75,((VLOOKUP(R57,MogulsDD!$A$1:$C$1001,3,FALSE)*(N57+P57))/2)))+IF(((18-((12*S57)/$J$5))&gt;7.5),7.5,IF(((18-((12*S57)/$J$5))&lt;0),0,(18-((12*S57)/$J$5))))</f>
        <v>13.408646341463417</v>
      </c>
      <c r="U57" s="99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93"/>
      <c r="AK57" s="48"/>
      <c r="AL57" s="76"/>
      <c r="AM57" s="76"/>
    </row>
    <row r="58" spans="1:39" ht="12.75" customHeight="1">
      <c r="A58" s="12">
        <f t="shared" si="1"/>
        <v>18</v>
      </c>
      <c r="B58" s="32">
        <v>18</v>
      </c>
      <c r="C58" s="100"/>
      <c r="D58" s="100" t="s">
        <v>282</v>
      </c>
      <c r="E58" s="100" t="s">
        <v>283</v>
      </c>
      <c r="F58" s="100"/>
      <c r="G58" s="100"/>
      <c r="H58" s="100"/>
      <c r="I58" s="61" t="s">
        <v>155</v>
      </c>
      <c r="J58" s="91">
        <v>2.2000000000000002</v>
      </c>
      <c r="K58" s="10">
        <v>2</v>
      </c>
      <c r="L58" s="10">
        <v>1.9</v>
      </c>
      <c r="M58" s="101">
        <v>0.7</v>
      </c>
      <c r="N58" s="101">
        <v>0.7</v>
      </c>
      <c r="O58" s="16">
        <v>0.8</v>
      </c>
      <c r="P58" s="16">
        <v>0.6</v>
      </c>
      <c r="Q58" s="16" t="s">
        <v>236</v>
      </c>
      <c r="R58" s="16" t="s">
        <v>235</v>
      </c>
      <c r="S58" s="10">
        <v>25.44</v>
      </c>
      <c r="T58" s="100">
        <f>((((J58+K58)+L58)+IF((((VLOOKUP(Q58,MogulsDD!$A$1:$C$1001,3,FALSE)*(M58+O58))/2)&gt;3.75),3.75,((VLOOKUP(Q58,MogulsDD!$A$1:$C$1001,3,FALSE)*(M58+O58))/2)))+IF((((VLOOKUP(R58,MogulsDD!$A$1:$C$1001,3,FALSE)*(N58+P58))/2)&gt;3.75),3.75,((VLOOKUP(R58,MogulsDD!$A$1:$C$1001,3,FALSE)*(N58+P58))/2)))+IF(((18-((12*S58)/$J$5))&gt;7.5),7.5,IF(((18-((12*S58)/$J$5))&lt;0),0,(18-((12*S58)/$J$5))))</f>
        <v>10.032292682926828</v>
      </c>
      <c r="U58" s="99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93"/>
      <c r="AK58" s="48"/>
      <c r="AL58" s="76"/>
      <c r="AM58" s="76"/>
    </row>
    <row r="59" spans="1:39" ht="12.75" customHeight="1">
      <c r="A59" s="12">
        <f t="shared" si="1"/>
        <v>19</v>
      </c>
      <c r="B59" s="32">
        <v>16</v>
      </c>
      <c r="C59" s="100"/>
      <c r="D59" s="100" t="s">
        <v>282</v>
      </c>
      <c r="E59" s="100" t="s">
        <v>57</v>
      </c>
      <c r="F59" s="100"/>
      <c r="G59" s="100"/>
      <c r="H59" s="100"/>
      <c r="I59" s="61" t="s">
        <v>56</v>
      </c>
      <c r="J59" s="91">
        <v>0.1</v>
      </c>
      <c r="K59" s="10">
        <v>0.1</v>
      </c>
      <c r="L59" s="10">
        <v>0.1</v>
      </c>
      <c r="M59" s="101">
        <v>0.2</v>
      </c>
      <c r="N59" s="101">
        <v>0.5</v>
      </c>
      <c r="O59" s="16">
        <v>0.3</v>
      </c>
      <c r="P59" s="16">
        <v>0.6</v>
      </c>
      <c r="Q59" s="16" t="s">
        <v>235</v>
      </c>
      <c r="R59" s="16" t="s">
        <v>239</v>
      </c>
      <c r="S59" s="10">
        <v>35</v>
      </c>
      <c r="T59" s="100">
        <f>((((J59+K59)+L59)+IF((((VLOOKUP(Q59,MogulsDD!$A$1:$C$1001,3,FALSE)*(M59+O59))/2)&gt;3.75),3.75,((VLOOKUP(Q59,MogulsDD!$A$1:$C$1001,3,FALSE)*(M59+O59))/2)))+IF((((VLOOKUP(R59,MogulsDD!$A$1:$C$1001,3,FALSE)*(N59+P59))/2)&gt;3.75),3.75,((VLOOKUP(R59,MogulsDD!$A$1:$C$1001,3,FALSE)*(N59+P59))/2)))+IF(((18-((12*S59)/$J$5))&gt;7.5),7.5,IF(((18-((12*S59)/$J$5))&lt;0),0,(18-((12*S59)/$J$5))))</f>
        <v>0.79350000000000009</v>
      </c>
      <c r="U59" s="99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93"/>
      <c r="AK59" s="48"/>
      <c r="AL59" s="76"/>
      <c r="AM59" s="76"/>
    </row>
    <row r="60" spans="1:39" ht="12.75" customHeight="1">
      <c r="A60" s="12">
        <f t="shared" si="1"/>
        <v>20</v>
      </c>
      <c r="B60" s="32">
        <v>25</v>
      </c>
      <c r="C60" s="100"/>
      <c r="D60" s="100" t="s">
        <v>277</v>
      </c>
      <c r="E60" s="100" t="s">
        <v>278</v>
      </c>
      <c r="F60" s="100"/>
      <c r="G60" s="100"/>
      <c r="H60" s="100"/>
      <c r="I60" s="61" t="s">
        <v>21</v>
      </c>
      <c r="J60" s="91">
        <v>0</v>
      </c>
      <c r="K60" s="10">
        <v>0</v>
      </c>
      <c r="L60" s="10">
        <v>0</v>
      </c>
      <c r="M60" s="101">
        <v>0</v>
      </c>
      <c r="N60" s="101">
        <v>0</v>
      </c>
      <c r="O60" s="16">
        <v>0</v>
      </c>
      <c r="P60" s="16">
        <v>0</v>
      </c>
      <c r="Q60" s="16" t="s">
        <v>243</v>
      </c>
      <c r="R60" s="16" t="s">
        <v>243</v>
      </c>
      <c r="S60" s="10">
        <v>9999</v>
      </c>
      <c r="T60" s="100">
        <f>((((J60+K60)+L60)+IF((((VLOOKUP(Q60,MogulsDD!$A$1:$C$1001,3,FALSE)*(M60+O60))/2)&gt;3.75),3.75,((VLOOKUP(Q60,MogulsDD!$A$1:$C$1001,3,FALSE)*(M60+O60))/2)))+IF((((VLOOKUP(R60,MogulsDD!$A$1:$C$1001,3,FALSE)*(N60+P60))/2)&gt;3.75),3.75,((VLOOKUP(R60,MogulsDD!$A$1:$C$1001,3,FALSE)*(N60+P60))/2)))+IF(((18-((12*S60)/$J$5))&gt;7.5),7.5,IF(((18-((12*S60)/$J$5))&lt;0),0,(18-((12*S60)/$J$5))))</f>
        <v>0</v>
      </c>
      <c r="U60" s="99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93"/>
      <c r="AK60" s="48"/>
      <c r="AL60" s="76"/>
      <c r="AM60" s="76"/>
    </row>
    <row r="61" spans="1:39" ht="12.75" customHeight="1">
      <c r="A61" s="12">
        <f t="shared" si="1"/>
        <v>20</v>
      </c>
      <c r="B61" s="32">
        <v>36</v>
      </c>
      <c r="C61" s="100"/>
      <c r="D61" s="100"/>
      <c r="E61" s="100"/>
      <c r="F61" s="100"/>
      <c r="G61" s="100"/>
      <c r="H61" s="100"/>
      <c r="I61" s="61"/>
      <c r="J61" s="91"/>
      <c r="K61" s="10"/>
      <c r="L61" s="10"/>
      <c r="M61" s="101"/>
      <c r="N61" s="101"/>
      <c r="O61" s="16"/>
      <c r="P61" s="16"/>
      <c r="Q61" s="16" t="s">
        <v>243</v>
      </c>
      <c r="R61" s="16" t="s">
        <v>243</v>
      </c>
      <c r="S61" s="10">
        <v>9999</v>
      </c>
      <c r="T61" s="100">
        <f>((((J61+K61)+L61)+IF((((VLOOKUP(Q61,MogulsDD!$A$1:$C$1001,3,FALSE)*(M61+O61))/2)&gt;3.75),3.75,((VLOOKUP(Q61,MogulsDD!$A$1:$C$1001,3,FALSE)*(M61+O61))/2)))+IF((((VLOOKUP(R61,MogulsDD!$A$1:$C$1001,3,FALSE)*(N61+P61))/2)&gt;3.75),3.75,((VLOOKUP(R61,MogulsDD!$A$1:$C$1001,3,FALSE)*(N61+P61))/2)))+IF(((18-((12*S61)/$J$5))&gt;7.5),7.5,IF(((18-((12*S61)/$J$5))&lt;0),0,(18-((12*S61)/$J$5))))</f>
        <v>0</v>
      </c>
      <c r="U61" s="99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93"/>
      <c r="AK61" s="48"/>
      <c r="AL61" s="76"/>
      <c r="AM61" s="76"/>
    </row>
    <row r="62" spans="1:39" ht="12.75" customHeight="1">
      <c r="A62" s="12">
        <f t="shared" si="1"/>
        <v>20</v>
      </c>
      <c r="B62" s="32">
        <v>37</v>
      </c>
      <c r="C62" s="100"/>
      <c r="D62" s="100"/>
      <c r="E62" s="100"/>
      <c r="F62" s="100"/>
      <c r="G62" s="100"/>
      <c r="H62" s="100"/>
      <c r="I62" s="61"/>
      <c r="J62" s="91"/>
      <c r="K62" s="10"/>
      <c r="L62" s="10"/>
      <c r="M62" s="101"/>
      <c r="N62" s="101"/>
      <c r="O62" s="16"/>
      <c r="P62" s="16"/>
      <c r="Q62" s="16" t="s">
        <v>243</v>
      </c>
      <c r="R62" s="16" t="s">
        <v>243</v>
      </c>
      <c r="S62" s="10">
        <v>9999</v>
      </c>
      <c r="T62" s="100">
        <f>((((J62+K62)+L62)+IF((((VLOOKUP(Q62,MogulsDD!$A$1:$C$1001,3,FALSE)*(M62+O62))/2)&gt;3.75),3.75,((VLOOKUP(Q62,MogulsDD!$A$1:$C$1001,3,FALSE)*(M62+O62))/2)))+IF((((VLOOKUP(R62,MogulsDD!$A$1:$C$1001,3,FALSE)*(N62+P62))/2)&gt;3.75),3.75,((VLOOKUP(R62,MogulsDD!$A$1:$C$1001,3,FALSE)*(N62+P62))/2)))+IF(((18-((12*S62)/$J$5))&gt;7.5),7.5,IF(((18-((12*S62)/$J$5))&lt;0),0,(18-((12*S62)/$J$5))))</f>
        <v>0</v>
      </c>
      <c r="U62" s="99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93"/>
      <c r="AK62" s="48"/>
      <c r="AL62" s="76"/>
      <c r="AM62" s="76"/>
    </row>
    <row r="63" spans="1:39" ht="12.75" customHeight="1">
      <c r="A63" s="12">
        <f t="shared" si="1"/>
        <v>20</v>
      </c>
      <c r="B63" s="32">
        <v>38</v>
      </c>
      <c r="C63" s="100"/>
      <c r="D63" s="100"/>
      <c r="E63" s="100"/>
      <c r="F63" s="100"/>
      <c r="G63" s="100"/>
      <c r="H63" s="100"/>
      <c r="I63" s="61"/>
      <c r="J63" s="91"/>
      <c r="K63" s="10"/>
      <c r="L63" s="10"/>
      <c r="M63" s="101"/>
      <c r="N63" s="101"/>
      <c r="O63" s="16"/>
      <c r="P63" s="16"/>
      <c r="Q63" s="16" t="s">
        <v>243</v>
      </c>
      <c r="R63" s="16" t="s">
        <v>243</v>
      </c>
      <c r="S63" s="10">
        <v>9999</v>
      </c>
      <c r="T63" s="100">
        <f>((((J63+K63)+L63)+IF((((VLOOKUP(Q63,MogulsDD!$A$1:$C$1001,3,FALSE)*(M63+O63))/2)&gt;3.75),3.75,((VLOOKUP(Q63,MogulsDD!$A$1:$C$1001,3,FALSE)*(M63+O63))/2)))+IF((((VLOOKUP(R63,MogulsDD!$A$1:$C$1001,3,FALSE)*(N63+P63))/2)&gt;3.75),3.75,((VLOOKUP(R63,MogulsDD!$A$1:$C$1001,3,FALSE)*(N63+P63))/2)))+IF(((18-((12*S63)/$J$5))&gt;7.5),7.5,IF(((18-((12*S63)/$J$5))&lt;0),0,(18-((12*S63)/$J$5))))</f>
        <v>0</v>
      </c>
      <c r="U63" s="99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93"/>
      <c r="AK63" s="48"/>
      <c r="AL63" s="76"/>
      <c r="AM63" s="76"/>
    </row>
    <row r="64" spans="1:39" ht="12.75" customHeight="1">
      <c r="A64" s="12">
        <f t="shared" si="1"/>
        <v>20</v>
      </c>
      <c r="B64" s="32">
        <v>41</v>
      </c>
      <c r="C64" s="100"/>
      <c r="D64" s="100"/>
      <c r="E64" s="100"/>
      <c r="F64" s="100"/>
      <c r="G64" s="100"/>
      <c r="H64" s="100"/>
      <c r="I64" s="61"/>
      <c r="J64" s="91"/>
      <c r="K64" s="10"/>
      <c r="L64" s="10"/>
      <c r="M64" s="101"/>
      <c r="N64" s="101"/>
      <c r="O64" s="16"/>
      <c r="P64" s="16"/>
      <c r="Q64" s="16" t="s">
        <v>243</v>
      </c>
      <c r="R64" s="16" t="s">
        <v>243</v>
      </c>
      <c r="S64" s="10">
        <v>9999</v>
      </c>
      <c r="T64" s="100">
        <f>((((J64+K64)+L64)+IF((((VLOOKUP(Q64,MogulsDD!$A$1:$C$1001,3,FALSE)*(M64+O64))/2)&gt;3.75),3.75,((VLOOKUP(Q64,MogulsDD!$A$1:$C$1001,3,FALSE)*(M64+O64))/2)))+IF((((VLOOKUP(R64,MogulsDD!$A$1:$C$1001,3,FALSE)*(N64+P64))/2)&gt;3.75),3.75,((VLOOKUP(R64,MogulsDD!$A$1:$C$1001,3,FALSE)*(N64+P64))/2)))+IF(((18-((12*S64)/$J$5))&gt;7.5),7.5,IF(((18-((12*S64)/$J$5))&lt;0),0,(18-((12*S64)/$J$5))))</f>
        <v>0</v>
      </c>
      <c r="U64" s="99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93"/>
      <c r="AK64" s="48"/>
      <c r="AL64" s="76"/>
      <c r="AM64" s="76"/>
    </row>
    <row r="65" spans="1:39" ht="12.75" customHeight="1">
      <c r="A65" s="12">
        <f t="shared" si="1"/>
        <v>20</v>
      </c>
      <c r="B65" s="32">
        <v>42</v>
      </c>
      <c r="C65" s="100"/>
      <c r="D65" s="100"/>
      <c r="E65" s="100"/>
      <c r="F65" s="100"/>
      <c r="G65" s="100"/>
      <c r="H65" s="100"/>
      <c r="I65" s="61"/>
      <c r="J65" s="91"/>
      <c r="K65" s="10"/>
      <c r="L65" s="10"/>
      <c r="M65" s="101"/>
      <c r="N65" s="101"/>
      <c r="O65" s="16"/>
      <c r="P65" s="16"/>
      <c r="Q65" s="16" t="s">
        <v>243</v>
      </c>
      <c r="R65" s="16" t="s">
        <v>243</v>
      </c>
      <c r="S65" s="10">
        <v>9999</v>
      </c>
      <c r="T65" s="100">
        <f>((((J65+K65)+L65)+IF((((VLOOKUP(Q65,MogulsDD!$A$1:$C$1001,3,FALSE)*(M65+O65))/2)&gt;3.75),3.75,((VLOOKUP(Q65,MogulsDD!$A$1:$C$1001,3,FALSE)*(M65+O65))/2)))+IF((((VLOOKUP(R65,MogulsDD!$A$1:$C$1001,3,FALSE)*(N65+P65))/2)&gt;3.75),3.75,((VLOOKUP(R65,MogulsDD!$A$1:$C$1001,3,FALSE)*(N65+P65))/2)))+IF(((18-((12*S65)/$J$5))&gt;7.5),7.5,IF(((18-((12*S65)/$J$5))&lt;0),0,(18-((12*S65)/$J$5))))</f>
        <v>0</v>
      </c>
      <c r="U65" s="99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93"/>
      <c r="AK65" s="48"/>
      <c r="AL65" s="76"/>
      <c r="AM65" s="76"/>
    </row>
    <row r="66" spans="1:39" ht="12.75" customHeight="1">
      <c r="A66" s="12">
        <f t="shared" si="1"/>
        <v>20</v>
      </c>
      <c r="B66" s="32">
        <v>43</v>
      </c>
      <c r="C66" s="100"/>
      <c r="D66" s="100"/>
      <c r="E66" s="100"/>
      <c r="F66" s="100"/>
      <c r="G66" s="100"/>
      <c r="H66" s="100"/>
      <c r="I66" s="61"/>
      <c r="J66" s="91"/>
      <c r="K66" s="10"/>
      <c r="L66" s="10"/>
      <c r="M66" s="101"/>
      <c r="N66" s="101"/>
      <c r="O66" s="16"/>
      <c r="P66" s="16"/>
      <c r="Q66" s="16" t="s">
        <v>243</v>
      </c>
      <c r="R66" s="16" t="s">
        <v>243</v>
      </c>
      <c r="S66" s="10">
        <v>9999</v>
      </c>
      <c r="T66" s="100">
        <f>((((J66+K66)+L66)+IF((((VLOOKUP(Q66,MogulsDD!$A$1:$C$1001,3,FALSE)*(M66+O66))/2)&gt;3.75),3.75,((VLOOKUP(Q66,MogulsDD!$A$1:$C$1001,3,FALSE)*(M66+O66))/2)))+IF((((VLOOKUP(R66,MogulsDD!$A$1:$C$1001,3,FALSE)*(N66+P66))/2)&gt;3.75),3.75,((VLOOKUP(R66,MogulsDD!$A$1:$C$1001,3,FALSE)*(N66+P66))/2)))+IF(((18-((12*S66)/$J$5))&gt;7.5),7.5,IF(((18-((12*S66)/$J$5))&lt;0),0,(18-((12*S66)/$J$5))))</f>
        <v>0</v>
      </c>
      <c r="U66" s="99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93"/>
      <c r="AK66" s="48"/>
      <c r="AL66" s="76"/>
      <c r="AM66" s="76"/>
    </row>
    <row r="67" spans="1:39" ht="12.75" customHeight="1">
      <c r="A67" s="12">
        <f t="shared" si="1"/>
        <v>20</v>
      </c>
      <c r="B67" s="32">
        <v>44</v>
      </c>
      <c r="C67" s="100"/>
      <c r="D67" s="100"/>
      <c r="E67" s="100"/>
      <c r="F67" s="100"/>
      <c r="G67" s="100"/>
      <c r="H67" s="100"/>
      <c r="I67" s="61"/>
      <c r="J67" s="91"/>
      <c r="K67" s="10"/>
      <c r="L67" s="10"/>
      <c r="M67" s="101"/>
      <c r="N67" s="101"/>
      <c r="O67" s="16"/>
      <c r="P67" s="16"/>
      <c r="Q67" s="16" t="s">
        <v>243</v>
      </c>
      <c r="R67" s="16" t="s">
        <v>243</v>
      </c>
      <c r="S67" s="10">
        <v>9999</v>
      </c>
      <c r="T67" s="100">
        <f>((((J67+K67)+L67)+IF((((VLOOKUP(Q67,MogulsDD!$A$1:$C$1001,3,FALSE)*(M67+O67))/2)&gt;3.75),3.75,((VLOOKUP(Q67,MogulsDD!$A$1:$C$1001,3,FALSE)*(M67+O67))/2)))+IF((((VLOOKUP(R67,MogulsDD!$A$1:$C$1001,3,FALSE)*(N67+P67))/2)&gt;3.75),3.75,((VLOOKUP(R67,MogulsDD!$A$1:$C$1001,3,FALSE)*(N67+P67))/2)))+IF(((18-((12*S67)/$J$5))&gt;7.5),7.5,IF(((18-((12*S67)/$J$5))&lt;0),0,(18-((12*S67)/$J$5))))</f>
        <v>0</v>
      </c>
      <c r="U67" s="99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93"/>
      <c r="AK67" s="48"/>
      <c r="AL67" s="76"/>
      <c r="AM67" s="76"/>
    </row>
    <row r="68" spans="1:39" ht="12.75" customHeight="1">
      <c r="A68" s="12">
        <f t="shared" si="1"/>
        <v>20</v>
      </c>
      <c r="B68" s="32">
        <v>45</v>
      </c>
      <c r="C68" s="100"/>
      <c r="D68" s="100"/>
      <c r="E68" s="100"/>
      <c r="F68" s="100"/>
      <c r="G68" s="100"/>
      <c r="H68" s="100"/>
      <c r="I68" s="61"/>
      <c r="J68" s="91"/>
      <c r="K68" s="10"/>
      <c r="L68" s="10"/>
      <c r="M68" s="101"/>
      <c r="N68" s="101"/>
      <c r="O68" s="16"/>
      <c r="P68" s="16"/>
      <c r="Q68" s="16" t="s">
        <v>243</v>
      </c>
      <c r="R68" s="16" t="s">
        <v>243</v>
      </c>
      <c r="S68" s="10">
        <v>9999</v>
      </c>
      <c r="T68" s="100">
        <f>((((J68+K68)+L68)+IF((((VLOOKUP(Q68,MogulsDD!$A$1:$C$1001,3,FALSE)*(M68+O68))/2)&gt;3.75),3.75,((VLOOKUP(Q68,MogulsDD!$A$1:$C$1001,3,FALSE)*(M68+O68))/2)))+IF((((VLOOKUP(R68,MogulsDD!$A$1:$C$1001,3,FALSE)*(N68+P68))/2)&gt;3.75),3.75,((VLOOKUP(R68,MogulsDD!$A$1:$C$1001,3,FALSE)*(N68+P68))/2)))+IF(((18-((12*S68)/$J$5))&gt;7.5),7.5,IF(((18-((12*S68)/$J$5))&lt;0),0,(18-((12*S68)/$J$5))))</f>
        <v>0</v>
      </c>
      <c r="U68" s="99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93"/>
      <c r="AK68" s="48"/>
      <c r="AL68" s="76"/>
      <c r="AM68" s="76"/>
    </row>
    <row r="69" spans="1:39" ht="12.75" customHeight="1">
      <c r="A69" s="12">
        <f t="shared" si="1"/>
        <v>20</v>
      </c>
      <c r="B69" s="32">
        <v>46</v>
      </c>
      <c r="C69" s="100"/>
      <c r="D69" s="100"/>
      <c r="E69" s="100"/>
      <c r="F69" s="100"/>
      <c r="G69" s="100"/>
      <c r="H69" s="100"/>
      <c r="I69" s="61"/>
      <c r="J69" s="91"/>
      <c r="K69" s="10"/>
      <c r="L69" s="10"/>
      <c r="M69" s="101"/>
      <c r="N69" s="101"/>
      <c r="O69" s="16"/>
      <c r="P69" s="16"/>
      <c r="Q69" s="16" t="s">
        <v>243</v>
      </c>
      <c r="R69" s="16" t="s">
        <v>243</v>
      </c>
      <c r="S69" s="10">
        <v>9999</v>
      </c>
      <c r="T69" s="100">
        <f>((((J69+K69)+L69)+IF((((VLOOKUP(Q69,MogulsDD!$A$1:$C$1001,3,FALSE)*(M69+O69))/2)&gt;3.75),3.75,((VLOOKUP(Q69,MogulsDD!$A$1:$C$1001,3,FALSE)*(M69+O69))/2)))+IF((((VLOOKUP(R69,MogulsDD!$A$1:$C$1001,3,FALSE)*(N69+P69))/2)&gt;3.75),3.75,((VLOOKUP(R69,MogulsDD!$A$1:$C$1001,3,FALSE)*(N69+P69))/2)))+IF(((18-((12*S69)/$J$5))&gt;7.5),7.5,IF(((18-((12*S69)/$J$5))&lt;0),0,(18-((12*S69)/$J$5))))</f>
        <v>0</v>
      </c>
      <c r="U69" s="99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93"/>
      <c r="AK69" s="48"/>
      <c r="AL69" s="76"/>
      <c r="AM69" s="76"/>
    </row>
    <row r="70" spans="1:39" ht="12.75" customHeight="1">
      <c r="A70" s="12">
        <f t="shared" si="1"/>
        <v>20</v>
      </c>
      <c r="B70" s="32">
        <v>47</v>
      </c>
      <c r="C70" s="100"/>
      <c r="D70" s="100"/>
      <c r="E70" s="100"/>
      <c r="F70" s="100"/>
      <c r="G70" s="100"/>
      <c r="H70" s="100"/>
      <c r="I70" s="61"/>
      <c r="J70" s="91"/>
      <c r="K70" s="10"/>
      <c r="L70" s="10"/>
      <c r="M70" s="101"/>
      <c r="N70" s="101"/>
      <c r="O70" s="16"/>
      <c r="P70" s="16"/>
      <c r="Q70" s="16" t="s">
        <v>243</v>
      </c>
      <c r="R70" s="16" t="s">
        <v>243</v>
      </c>
      <c r="S70" s="10">
        <v>9999</v>
      </c>
      <c r="T70" s="100">
        <f>((((J70+K70)+L70)+IF((((VLOOKUP(Q70,MogulsDD!$A$1:$C$1001,3,FALSE)*(M70+O70))/2)&gt;3.75),3.75,((VLOOKUP(Q70,MogulsDD!$A$1:$C$1001,3,FALSE)*(M70+O70))/2)))+IF((((VLOOKUP(R70,MogulsDD!$A$1:$C$1001,3,FALSE)*(N70+P70))/2)&gt;3.75),3.75,((VLOOKUP(R70,MogulsDD!$A$1:$C$1001,3,FALSE)*(N70+P70))/2)))+IF(((18-((12*S70)/$J$5))&gt;7.5),7.5,IF(((18-((12*S70)/$J$5))&lt;0),0,(18-((12*S70)/$J$5))))</f>
        <v>0</v>
      </c>
      <c r="U70" s="99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93"/>
      <c r="AK70" s="48"/>
      <c r="AL70" s="76"/>
      <c r="AM70" s="76"/>
    </row>
    <row r="71" spans="1:39" ht="12.75" customHeight="1">
      <c r="A71" s="12">
        <f t="shared" si="1"/>
        <v>20</v>
      </c>
      <c r="B71" s="32">
        <v>48</v>
      </c>
      <c r="C71" s="100"/>
      <c r="D71" s="100"/>
      <c r="E71" s="100"/>
      <c r="F71" s="100"/>
      <c r="G71" s="100"/>
      <c r="H71" s="100"/>
      <c r="I71" s="61"/>
      <c r="J71" s="91"/>
      <c r="K71" s="10"/>
      <c r="L71" s="10"/>
      <c r="M71" s="101"/>
      <c r="N71" s="101"/>
      <c r="O71" s="16"/>
      <c r="P71" s="16"/>
      <c r="Q71" s="16" t="s">
        <v>243</v>
      </c>
      <c r="R71" s="16" t="s">
        <v>243</v>
      </c>
      <c r="S71" s="10">
        <v>9999</v>
      </c>
      <c r="T71" s="100">
        <f>((((J71+K71)+L71)+IF((((VLOOKUP(Q71,MogulsDD!$A$1:$C$1001,3,FALSE)*(M71+O71))/2)&gt;3.75),3.75,((VLOOKUP(Q71,MogulsDD!$A$1:$C$1001,3,FALSE)*(M71+O71))/2)))+IF((((VLOOKUP(R71,MogulsDD!$A$1:$C$1001,3,FALSE)*(N71+P71))/2)&gt;3.75),3.75,((VLOOKUP(R71,MogulsDD!$A$1:$C$1001,3,FALSE)*(N71+P71))/2)))+IF(((18-((12*S71)/$J$5))&gt;7.5),7.5,IF(((18-((12*S71)/$J$5))&lt;0),0,(18-((12*S71)/$J$5))))</f>
        <v>0</v>
      </c>
      <c r="U71" s="99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93"/>
      <c r="AK71" s="48"/>
      <c r="AL71" s="76"/>
      <c r="AM71" s="76"/>
    </row>
    <row r="72" spans="1:39" ht="12.75" customHeight="1">
      <c r="A72" s="12">
        <f t="shared" si="1"/>
        <v>20</v>
      </c>
      <c r="B72" s="32">
        <v>49</v>
      </c>
      <c r="C72" s="100"/>
      <c r="D72" s="100"/>
      <c r="E72" s="100"/>
      <c r="F72" s="100"/>
      <c r="G72" s="100"/>
      <c r="H72" s="100"/>
      <c r="I72" s="61"/>
      <c r="J72" s="91"/>
      <c r="K72" s="10"/>
      <c r="L72" s="10"/>
      <c r="M72" s="101"/>
      <c r="N72" s="101"/>
      <c r="O72" s="16"/>
      <c r="P72" s="16"/>
      <c r="Q72" s="16" t="s">
        <v>243</v>
      </c>
      <c r="R72" s="16" t="s">
        <v>243</v>
      </c>
      <c r="S72" s="10">
        <v>9999</v>
      </c>
      <c r="T72" s="100">
        <f>((((J72+K72)+L72)+IF((((VLOOKUP(Q72,MogulsDD!$A$1:$C$1001,3,FALSE)*(M72+O72))/2)&gt;3.75),3.75,((VLOOKUP(Q72,MogulsDD!$A$1:$C$1001,3,FALSE)*(M72+O72))/2)))+IF((((VLOOKUP(R72,MogulsDD!$A$1:$C$1001,3,FALSE)*(N72+P72))/2)&gt;3.75),3.75,((VLOOKUP(R72,MogulsDD!$A$1:$C$1001,3,FALSE)*(N72+P72))/2)))+IF(((18-((12*S72)/$J$5))&gt;7.5),7.5,IF(((18-((12*S72)/$J$5))&lt;0),0,(18-((12*S72)/$J$5))))</f>
        <v>0</v>
      </c>
      <c r="U72" s="99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93"/>
      <c r="AK72" s="48"/>
      <c r="AL72" s="76"/>
      <c r="AM72" s="76"/>
    </row>
    <row r="73" spans="1:39" ht="12.75" customHeight="1">
      <c r="A73" s="12">
        <f t="shared" ref="A73:A104" si="2">RANK(T73,$T$41:$T$140,0)</f>
        <v>20</v>
      </c>
      <c r="B73" s="32">
        <v>50</v>
      </c>
      <c r="C73" s="100"/>
      <c r="D73" s="100"/>
      <c r="E73" s="100"/>
      <c r="F73" s="100"/>
      <c r="G73" s="100"/>
      <c r="H73" s="100"/>
      <c r="I73" s="61"/>
      <c r="J73" s="91"/>
      <c r="K73" s="10"/>
      <c r="L73" s="10"/>
      <c r="M73" s="101"/>
      <c r="N73" s="101"/>
      <c r="O73" s="16"/>
      <c r="P73" s="16"/>
      <c r="Q73" s="16" t="s">
        <v>243</v>
      </c>
      <c r="R73" s="16" t="s">
        <v>243</v>
      </c>
      <c r="S73" s="10">
        <v>9999</v>
      </c>
      <c r="T73" s="100">
        <f>((((J73+K73)+L73)+IF((((VLOOKUP(Q73,MogulsDD!$A$1:$C$1001,3,FALSE)*(M73+O73))/2)&gt;3.75),3.75,((VLOOKUP(Q73,MogulsDD!$A$1:$C$1001,3,FALSE)*(M73+O73))/2)))+IF((((VLOOKUP(R73,MogulsDD!$A$1:$C$1001,3,FALSE)*(N73+P73))/2)&gt;3.75),3.75,((VLOOKUP(R73,MogulsDD!$A$1:$C$1001,3,FALSE)*(N73+P73))/2)))+IF(((18-((12*S73)/$J$5))&gt;7.5),7.5,IF(((18-((12*S73)/$J$5))&lt;0),0,(18-((12*S73)/$J$5))))</f>
        <v>0</v>
      </c>
      <c r="U73" s="99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93"/>
      <c r="AK73" s="48"/>
      <c r="AL73" s="76"/>
      <c r="AM73" s="76"/>
    </row>
    <row r="74" spans="1:39" ht="12.75" customHeight="1">
      <c r="A74" s="12">
        <f t="shared" si="2"/>
        <v>20</v>
      </c>
      <c r="B74" s="32">
        <v>51</v>
      </c>
      <c r="C74" s="100"/>
      <c r="D74" s="100"/>
      <c r="E74" s="100"/>
      <c r="F74" s="100"/>
      <c r="G74" s="100"/>
      <c r="H74" s="100"/>
      <c r="I74" s="61"/>
      <c r="J74" s="91"/>
      <c r="K74" s="10"/>
      <c r="L74" s="10"/>
      <c r="M74" s="101"/>
      <c r="N74" s="101"/>
      <c r="O74" s="16"/>
      <c r="P74" s="16"/>
      <c r="Q74" s="16" t="s">
        <v>243</v>
      </c>
      <c r="R74" s="16" t="s">
        <v>243</v>
      </c>
      <c r="S74" s="10">
        <v>9999</v>
      </c>
      <c r="T74" s="100">
        <f>((((J74+K74)+L74)+IF((((VLOOKUP(Q74,MogulsDD!$A$1:$C$1001,3,FALSE)*(M74+O74))/2)&gt;3.75),3.75,((VLOOKUP(Q74,MogulsDD!$A$1:$C$1001,3,FALSE)*(M74+O74))/2)))+IF((((VLOOKUP(R74,MogulsDD!$A$1:$C$1001,3,FALSE)*(N74+P74))/2)&gt;3.75),3.75,((VLOOKUP(R74,MogulsDD!$A$1:$C$1001,3,FALSE)*(N74+P74))/2)))+IF(((18-((12*S74)/$J$5))&gt;7.5),7.5,IF(((18-((12*S74)/$J$5))&lt;0),0,(18-((12*S74)/$J$5))))</f>
        <v>0</v>
      </c>
      <c r="U74" s="99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93"/>
      <c r="AK74" s="48"/>
      <c r="AL74" s="76"/>
      <c r="AM74" s="76"/>
    </row>
    <row r="75" spans="1:39" ht="12.75" customHeight="1">
      <c r="A75" s="12">
        <f t="shared" si="2"/>
        <v>20</v>
      </c>
      <c r="B75" s="32">
        <v>53</v>
      </c>
      <c r="C75" s="100"/>
      <c r="D75" s="100"/>
      <c r="E75" s="100"/>
      <c r="F75" s="100"/>
      <c r="G75" s="100"/>
      <c r="H75" s="100"/>
      <c r="I75" s="61"/>
      <c r="J75" s="43"/>
      <c r="K75" s="10"/>
      <c r="L75" s="10"/>
      <c r="M75" s="101"/>
      <c r="N75" s="102"/>
      <c r="O75" s="98"/>
      <c r="P75" s="98"/>
      <c r="Q75" s="16" t="s">
        <v>243</v>
      </c>
      <c r="R75" s="16" t="s">
        <v>243</v>
      </c>
      <c r="S75" s="10">
        <v>9999</v>
      </c>
      <c r="T75" s="100">
        <f>((((J75+K75)+L75)+IF((((VLOOKUP(Q75,MogulsDD!$A$1:$C$1001,3,FALSE)*(M75+O75))/2)&gt;3.75),3.75,((VLOOKUP(Q75,MogulsDD!$A$1:$C$1001,3,FALSE)*(M75+O75))/2)))+IF((((VLOOKUP(R75,MogulsDD!$A$1:$C$1001,3,FALSE)*(N75+P75))/2)&gt;3.75),3.75,((VLOOKUP(R75,MogulsDD!$A$1:$C$1001,3,FALSE)*(N75+P75))/2)))+IF(((18-((12*S75)/$J$5))&gt;7.5),7.5,IF(((18-((12*S75)/$J$5))&lt;0),0,(18-((12*S75)/$J$5))))</f>
        <v>0</v>
      </c>
      <c r="U75" s="99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93"/>
      <c r="AK75" s="48"/>
      <c r="AL75" s="76"/>
      <c r="AM75" s="76"/>
    </row>
    <row r="76" spans="1:39" ht="12.75" customHeight="1">
      <c r="A76" s="12">
        <f t="shared" si="2"/>
        <v>20</v>
      </c>
      <c r="B76" s="32"/>
      <c r="C76" s="100"/>
      <c r="D76" s="100"/>
      <c r="E76" s="100"/>
      <c r="F76" s="100"/>
      <c r="G76" s="100"/>
      <c r="H76" s="100"/>
      <c r="I76" s="61"/>
      <c r="J76" s="91"/>
      <c r="K76" s="10"/>
      <c r="L76" s="10"/>
      <c r="M76" s="101"/>
      <c r="N76" s="101"/>
      <c r="O76" s="16"/>
      <c r="P76" s="16"/>
      <c r="Q76" s="16" t="s">
        <v>243</v>
      </c>
      <c r="R76" s="16" t="s">
        <v>243</v>
      </c>
      <c r="S76" s="10">
        <v>9999</v>
      </c>
      <c r="T76" s="100">
        <f>((((J76+K76)+L76)+IF((((VLOOKUP(Q76,MogulsDD!$A$1:$C$1001,3,FALSE)*(M76+O76))/2)&gt;3.75),3.75,((VLOOKUP(Q76,MogulsDD!$A$1:$C$1001,3,FALSE)*(M76+O76))/2)))+IF((((VLOOKUP(R76,MogulsDD!$A$1:$C$1001,3,FALSE)*(N76+P76))/2)&gt;3.75),3.75,((VLOOKUP(R76,MogulsDD!$A$1:$C$1001,3,FALSE)*(N76+P76))/2)))+IF(((18-((12*S76)/$J$5))&gt;7.5),7.5,IF(((18-((12*S76)/$J$5))&lt;0),0,(18-((12*S76)/$J$5))))</f>
        <v>0</v>
      </c>
      <c r="U76" s="99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93"/>
      <c r="AK76" s="48"/>
      <c r="AL76" s="76"/>
      <c r="AM76" s="76"/>
    </row>
    <row r="77" spans="1:39" ht="12.75" customHeight="1">
      <c r="A77" s="12">
        <f t="shared" si="2"/>
        <v>20</v>
      </c>
      <c r="B77" s="32"/>
      <c r="C77" s="100"/>
      <c r="D77" s="100"/>
      <c r="E77" s="100"/>
      <c r="F77" s="100"/>
      <c r="G77" s="100"/>
      <c r="H77" s="100"/>
      <c r="I77" s="61"/>
      <c r="J77" s="91"/>
      <c r="K77" s="10"/>
      <c r="L77" s="10"/>
      <c r="M77" s="101"/>
      <c r="N77" s="101"/>
      <c r="O77" s="16"/>
      <c r="P77" s="16"/>
      <c r="Q77" s="16" t="s">
        <v>243</v>
      </c>
      <c r="R77" s="16" t="s">
        <v>243</v>
      </c>
      <c r="S77" s="10">
        <v>9999</v>
      </c>
      <c r="T77" s="100">
        <f>((((J77+K77)+L77)+IF((((VLOOKUP(Q77,MogulsDD!$A$1:$C$1001,3,FALSE)*(M77+O77))/2)&gt;3.75),3.75,((VLOOKUP(Q77,MogulsDD!$A$1:$C$1001,3,FALSE)*(M77+O77))/2)))+IF((((VLOOKUP(R77,MogulsDD!$A$1:$C$1001,3,FALSE)*(N77+P77))/2)&gt;3.75),3.75,((VLOOKUP(R77,MogulsDD!$A$1:$C$1001,3,FALSE)*(N77+P77))/2)))+IF(((18-((12*S77)/$J$5))&gt;7.5),7.5,IF(((18-((12*S77)/$J$5))&lt;0),0,(18-((12*S77)/$J$5))))</f>
        <v>0</v>
      </c>
      <c r="U77" s="99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93"/>
      <c r="AK77" s="48"/>
      <c r="AL77" s="76"/>
      <c r="AM77" s="76"/>
    </row>
    <row r="78" spans="1:39" ht="12.75" customHeight="1">
      <c r="A78" s="12">
        <f t="shared" si="2"/>
        <v>20</v>
      </c>
      <c r="B78" s="32"/>
      <c r="C78" s="100"/>
      <c r="D78" s="100"/>
      <c r="E78" s="100"/>
      <c r="F78" s="100"/>
      <c r="G78" s="100"/>
      <c r="H78" s="100"/>
      <c r="I78" s="61"/>
      <c r="J78" s="91"/>
      <c r="K78" s="10"/>
      <c r="L78" s="10"/>
      <c r="M78" s="101"/>
      <c r="N78" s="101"/>
      <c r="O78" s="16"/>
      <c r="P78" s="16"/>
      <c r="Q78" s="16" t="s">
        <v>243</v>
      </c>
      <c r="R78" s="16" t="s">
        <v>243</v>
      </c>
      <c r="S78" s="10">
        <v>9999</v>
      </c>
      <c r="T78" s="100">
        <f>((((J78+K78)+L78)+IF((((VLOOKUP(Q78,MogulsDD!$A$1:$C$1001,3,FALSE)*(M78+O78))/2)&gt;3.75),3.75,((VLOOKUP(Q78,MogulsDD!$A$1:$C$1001,3,FALSE)*(M78+O78))/2)))+IF((((VLOOKUP(R78,MogulsDD!$A$1:$C$1001,3,FALSE)*(N78+P78))/2)&gt;3.75),3.75,((VLOOKUP(R78,MogulsDD!$A$1:$C$1001,3,FALSE)*(N78+P78))/2)))+IF(((18-((12*S78)/$J$5))&gt;7.5),7.5,IF(((18-((12*S78)/$J$5))&lt;0),0,(18-((12*S78)/$J$5))))</f>
        <v>0</v>
      </c>
      <c r="U78" s="99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93"/>
      <c r="AK78" s="48"/>
      <c r="AL78" s="76"/>
      <c r="AM78" s="76"/>
    </row>
    <row r="79" spans="1:39" ht="12.75" customHeight="1">
      <c r="A79" s="12">
        <f t="shared" si="2"/>
        <v>20</v>
      </c>
      <c r="B79" s="32"/>
      <c r="C79" s="100"/>
      <c r="D79" s="100"/>
      <c r="E79" s="100"/>
      <c r="F79" s="100"/>
      <c r="G79" s="100"/>
      <c r="H79" s="100"/>
      <c r="I79" s="61"/>
      <c r="J79" s="91"/>
      <c r="K79" s="10"/>
      <c r="L79" s="10"/>
      <c r="M79" s="101"/>
      <c r="N79" s="101"/>
      <c r="O79" s="16"/>
      <c r="P79" s="16"/>
      <c r="Q79" s="16" t="s">
        <v>243</v>
      </c>
      <c r="R79" s="16" t="s">
        <v>243</v>
      </c>
      <c r="S79" s="10">
        <v>9999</v>
      </c>
      <c r="T79" s="100">
        <f>((((J79+K79)+L79)+IF((((VLOOKUP(Q79,MogulsDD!$A$1:$C$1001,3,FALSE)*(M79+O79))/2)&gt;3.75),3.75,((VLOOKUP(Q79,MogulsDD!$A$1:$C$1001,3,FALSE)*(M79+O79))/2)))+IF((((VLOOKUP(R79,MogulsDD!$A$1:$C$1001,3,FALSE)*(N79+P79))/2)&gt;3.75),3.75,((VLOOKUP(R79,MogulsDD!$A$1:$C$1001,3,FALSE)*(N79+P79))/2)))+IF(((18-((12*S79)/$J$5))&gt;7.5),7.5,IF(((18-((12*S79)/$J$5))&lt;0),0,(18-((12*S79)/$J$5))))</f>
        <v>0</v>
      </c>
      <c r="U79" s="99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93"/>
      <c r="AK79" s="48"/>
      <c r="AL79" s="76"/>
      <c r="AM79" s="76"/>
    </row>
    <row r="80" spans="1:39" ht="12.75" customHeight="1">
      <c r="A80" s="12">
        <f t="shared" si="2"/>
        <v>20</v>
      </c>
      <c r="B80" s="32"/>
      <c r="C80" s="100"/>
      <c r="D80" s="100"/>
      <c r="E80" s="100"/>
      <c r="F80" s="100"/>
      <c r="G80" s="100"/>
      <c r="H80" s="100"/>
      <c r="I80" s="61"/>
      <c r="J80" s="91"/>
      <c r="K80" s="10"/>
      <c r="L80" s="10"/>
      <c r="M80" s="101"/>
      <c r="N80" s="101"/>
      <c r="O80" s="16"/>
      <c r="P80" s="16"/>
      <c r="Q80" s="16" t="s">
        <v>243</v>
      </c>
      <c r="R80" s="16" t="s">
        <v>243</v>
      </c>
      <c r="S80" s="10">
        <v>9999</v>
      </c>
      <c r="T80" s="100">
        <f>((((J80+K80)+L80)+IF((((VLOOKUP(Q80,MogulsDD!$A$1:$C$1001,3,FALSE)*(M80+O80))/2)&gt;3.75),3.75,((VLOOKUP(Q80,MogulsDD!$A$1:$C$1001,3,FALSE)*(M80+O80))/2)))+IF((((VLOOKUP(R80,MogulsDD!$A$1:$C$1001,3,FALSE)*(N80+P80))/2)&gt;3.75),3.75,((VLOOKUP(R80,MogulsDD!$A$1:$C$1001,3,FALSE)*(N80+P80))/2)))+IF(((18-((12*S80)/$J$5))&gt;7.5),7.5,IF(((18-((12*S80)/$J$5))&lt;0),0,(18-((12*S80)/$J$5))))</f>
        <v>0</v>
      </c>
      <c r="U80" s="99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93"/>
      <c r="AK80" s="48"/>
      <c r="AL80" s="76"/>
      <c r="AM80" s="76"/>
    </row>
    <row r="81" spans="1:39" ht="12.75" customHeight="1">
      <c r="A81" s="12">
        <f t="shared" si="2"/>
        <v>20</v>
      </c>
      <c r="B81" s="32"/>
      <c r="C81" s="100"/>
      <c r="D81" s="100"/>
      <c r="E81" s="100"/>
      <c r="F81" s="100"/>
      <c r="G81" s="100"/>
      <c r="H81" s="100"/>
      <c r="I81" s="61"/>
      <c r="J81" s="91"/>
      <c r="K81" s="10"/>
      <c r="L81" s="10"/>
      <c r="M81" s="101"/>
      <c r="N81" s="101"/>
      <c r="O81" s="16"/>
      <c r="P81" s="16"/>
      <c r="Q81" s="16" t="s">
        <v>243</v>
      </c>
      <c r="R81" s="16" t="s">
        <v>243</v>
      </c>
      <c r="S81" s="10">
        <v>9999</v>
      </c>
      <c r="T81" s="100">
        <f>((((J81+K81)+L81)+IF((((VLOOKUP(Q81,MogulsDD!$A$1:$C$1001,3,FALSE)*(M81+O81))/2)&gt;3.75),3.75,((VLOOKUP(Q81,MogulsDD!$A$1:$C$1001,3,FALSE)*(M81+O81))/2)))+IF((((VLOOKUP(R81,MogulsDD!$A$1:$C$1001,3,FALSE)*(N81+P81))/2)&gt;3.75),3.75,((VLOOKUP(R81,MogulsDD!$A$1:$C$1001,3,FALSE)*(N81+P81))/2)))+IF(((18-((12*S81)/$J$5))&gt;7.5),7.5,IF(((18-((12*S81)/$J$5))&lt;0),0,(18-((12*S81)/$J$5))))</f>
        <v>0</v>
      </c>
      <c r="U81" s="99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93"/>
      <c r="AK81" s="48"/>
      <c r="AL81" s="76"/>
      <c r="AM81" s="76"/>
    </row>
    <row r="82" spans="1:39" ht="12.75" customHeight="1">
      <c r="A82" s="12">
        <f t="shared" si="2"/>
        <v>20</v>
      </c>
      <c r="B82" s="32"/>
      <c r="C82" s="100"/>
      <c r="D82" s="100"/>
      <c r="E82" s="100"/>
      <c r="F82" s="100"/>
      <c r="G82" s="100"/>
      <c r="H82" s="100"/>
      <c r="I82" s="61"/>
      <c r="J82" s="91"/>
      <c r="K82" s="10"/>
      <c r="L82" s="10"/>
      <c r="M82" s="101"/>
      <c r="N82" s="101"/>
      <c r="O82" s="16"/>
      <c r="P82" s="16"/>
      <c r="Q82" s="16" t="s">
        <v>243</v>
      </c>
      <c r="R82" s="16" t="s">
        <v>243</v>
      </c>
      <c r="S82" s="10">
        <v>9999</v>
      </c>
      <c r="T82" s="100">
        <f>((((J82+K82)+L82)+IF((((VLOOKUP(Q82,MogulsDD!$A$1:$C$1001,3,FALSE)*(M82+O82))/2)&gt;3.75),3.75,((VLOOKUP(Q82,MogulsDD!$A$1:$C$1001,3,FALSE)*(M82+O82))/2)))+IF((((VLOOKUP(R82,MogulsDD!$A$1:$C$1001,3,FALSE)*(N82+P82))/2)&gt;3.75),3.75,((VLOOKUP(R82,MogulsDD!$A$1:$C$1001,3,FALSE)*(N82+P82))/2)))+IF(((18-((12*S82)/$J$5))&gt;7.5),7.5,IF(((18-((12*S82)/$J$5))&lt;0),0,(18-((12*S82)/$J$5))))</f>
        <v>0</v>
      </c>
      <c r="U82" s="99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93"/>
      <c r="AK82" s="48"/>
      <c r="AL82" s="76"/>
      <c r="AM82" s="76"/>
    </row>
    <row r="83" spans="1:39" ht="12.75" customHeight="1">
      <c r="A83" s="12">
        <f t="shared" si="2"/>
        <v>20</v>
      </c>
      <c r="B83" s="32"/>
      <c r="C83" s="100"/>
      <c r="D83" s="100"/>
      <c r="E83" s="100"/>
      <c r="F83" s="100"/>
      <c r="G83" s="100"/>
      <c r="H83" s="100"/>
      <c r="I83" s="61"/>
      <c r="J83" s="91"/>
      <c r="K83" s="10"/>
      <c r="L83" s="10"/>
      <c r="M83" s="101"/>
      <c r="N83" s="101"/>
      <c r="O83" s="16"/>
      <c r="P83" s="16"/>
      <c r="Q83" s="16" t="s">
        <v>243</v>
      </c>
      <c r="R83" s="16" t="s">
        <v>243</v>
      </c>
      <c r="S83" s="10">
        <v>9999</v>
      </c>
      <c r="T83" s="100">
        <f>((((J83+K83)+L83)+IF((((VLOOKUP(Q83,MogulsDD!$A$1:$C$1001,3,FALSE)*(M83+O83))/2)&gt;3.75),3.75,((VLOOKUP(Q83,MogulsDD!$A$1:$C$1001,3,FALSE)*(M83+O83))/2)))+IF((((VLOOKUP(R83,MogulsDD!$A$1:$C$1001,3,FALSE)*(N83+P83))/2)&gt;3.75),3.75,((VLOOKUP(R83,MogulsDD!$A$1:$C$1001,3,FALSE)*(N83+P83))/2)))+IF(((18-((12*S83)/$J$5))&gt;7.5),7.5,IF(((18-((12*S83)/$J$5))&lt;0),0,(18-((12*S83)/$J$5))))</f>
        <v>0</v>
      </c>
      <c r="U83" s="99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93"/>
      <c r="AK83" s="48"/>
      <c r="AL83" s="76"/>
      <c r="AM83" s="76"/>
    </row>
    <row r="84" spans="1:39" ht="12.75" customHeight="1">
      <c r="A84" s="12">
        <f t="shared" si="2"/>
        <v>20</v>
      </c>
      <c r="B84" s="32"/>
      <c r="C84" s="100"/>
      <c r="D84" s="100"/>
      <c r="E84" s="100"/>
      <c r="F84" s="100"/>
      <c r="G84" s="100"/>
      <c r="H84" s="100"/>
      <c r="I84" s="61"/>
      <c r="J84" s="91"/>
      <c r="K84" s="10"/>
      <c r="L84" s="10"/>
      <c r="M84" s="101"/>
      <c r="N84" s="101"/>
      <c r="O84" s="16"/>
      <c r="P84" s="16"/>
      <c r="Q84" s="16" t="s">
        <v>243</v>
      </c>
      <c r="R84" s="16" t="s">
        <v>243</v>
      </c>
      <c r="S84" s="10">
        <v>9999</v>
      </c>
      <c r="T84" s="100">
        <f>((((J84+K84)+L84)+IF((((VLOOKUP(Q84,MogulsDD!$A$1:$C$1001,3,FALSE)*(M84+O84))/2)&gt;3.75),3.75,((VLOOKUP(Q84,MogulsDD!$A$1:$C$1001,3,FALSE)*(M84+O84))/2)))+IF((((VLOOKUP(R84,MogulsDD!$A$1:$C$1001,3,FALSE)*(N84+P84))/2)&gt;3.75),3.75,((VLOOKUP(R84,MogulsDD!$A$1:$C$1001,3,FALSE)*(N84+P84))/2)))+IF(((18-((12*S84)/$J$5))&gt;7.5),7.5,IF(((18-((12*S84)/$J$5))&lt;0),0,(18-((12*S84)/$J$5))))</f>
        <v>0</v>
      </c>
      <c r="U84" s="99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93"/>
      <c r="AK84" s="48"/>
      <c r="AL84" s="76"/>
      <c r="AM84" s="76"/>
    </row>
    <row r="85" spans="1:39" ht="12.75" customHeight="1">
      <c r="A85" s="12">
        <f t="shared" si="2"/>
        <v>20</v>
      </c>
      <c r="B85" s="32"/>
      <c r="C85" s="100"/>
      <c r="D85" s="100"/>
      <c r="E85" s="100"/>
      <c r="F85" s="100"/>
      <c r="G85" s="100"/>
      <c r="H85" s="100"/>
      <c r="I85" s="61"/>
      <c r="J85" s="91"/>
      <c r="K85" s="10"/>
      <c r="L85" s="10"/>
      <c r="M85" s="101"/>
      <c r="N85" s="101"/>
      <c r="O85" s="16"/>
      <c r="P85" s="16"/>
      <c r="Q85" s="16" t="s">
        <v>243</v>
      </c>
      <c r="R85" s="16" t="s">
        <v>243</v>
      </c>
      <c r="S85" s="10">
        <v>9999</v>
      </c>
      <c r="T85" s="100">
        <f>((((J85+K85)+L85)+IF((((VLOOKUP(Q85,MogulsDD!$A$1:$C$1001,3,FALSE)*(M85+O85))/2)&gt;3.75),3.75,((VLOOKUP(Q85,MogulsDD!$A$1:$C$1001,3,FALSE)*(M85+O85))/2)))+IF((((VLOOKUP(R85,MogulsDD!$A$1:$C$1001,3,FALSE)*(N85+P85))/2)&gt;3.75),3.75,((VLOOKUP(R85,MogulsDD!$A$1:$C$1001,3,FALSE)*(N85+P85))/2)))+IF(((18-((12*S85)/$J$5))&gt;7.5),7.5,IF(((18-((12*S85)/$J$5))&lt;0),0,(18-((12*S85)/$J$5))))</f>
        <v>0</v>
      </c>
      <c r="U85" s="99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93"/>
      <c r="AK85" s="48"/>
      <c r="AL85" s="76"/>
      <c r="AM85" s="76"/>
    </row>
    <row r="86" spans="1:39" ht="12.75" customHeight="1">
      <c r="A86" s="12">
        <f t="shared" si="2"/>
        <v>20</v>
      </c>
      <c r="B86" s="32"/>
      <c r="C86" s="100"/>
      <c r="D86" s="100"/>
      <c r="E86" s="100"/>
      <c r="F86" s="100"/>
      <c r="G86" s="100"/>
      <c r="H86" s="100"/>
      <c r="I86" s="61"/>
      <c r="J86" s="91"/>
      <c r="K86" s="10"/>
      <c r="L86" s="10"/>
      <c r="M86" s="101"/>
      <c r="N86" s="101"/>
      <c r="O86" s="16"/>
      <c r="P86" s="16"/>
      <c r="Q86" s="16" t="s">
        <v>243</v>
      </c>
      <c r="R86" s="16" t="s">
        <v>243</v>
      </c>
      <c r="S86" s="10">
        <v>9999</v>
      </c>
      <c r="T86" s="100">
        <f>((((J86+K86)+L86)+IF((((VLOOKUP(Q86,MogulsDD!$A$1:$C$1001,3,FALSE)*(M86+O86))/2)&gt;3.75),3.75,((VLOOKUP(Q86,MogulsDD!$A$1:$C$1001,3,FALSE)*(M86+O86))/2)))+IF((((VLOOKUP(R86,MogulsDD!$A$1:$C$1001,3,FALSE)*(N86+P86))/2)&gt;3.75),3.75,((VLOOKUP(R86,MogulsDD!$A$1:$C$1001,3,FALSE)*(N86+P86))/2)))+IF(((18-((12*S86)/$J$5))&gt;7.5),7.5,IF(((18-((12*S86)/$J$5))&lt;0),0,(18-((12*S86)/$J$5))))</f>
        <v>0</v>
      </c>
      <c r="U86" s="99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93"/>
      <c r="AK86" s="48"/>
      <c r="AL86" s="76"/>
      <c r="AM86" s="76"/>
    </row>
    <row r="87" spans="1:39" ht="12.75" customHeight="1">
      <c r="A87" s="12">
        <f t="shared" si="2"/>
        <v>20</v>
      </c>
      <c r="B87" s="32"/>
      <c r="C87" s="100"/>
      <c r="D87" s="100"/>
      <c r="E87" s="100"/>
      <c r="F87" s="100"/>
      <c r="G87" s="100"/>
      <c r="H87" s="100"/>
      <c r="I87" s="61"/>
      <c r="J87" s="91"/>
      <c r="K87" s="10"/>
      <c r="L87" s="10"/>
      <c r="M87" s="101"/>
      <c r="N87" s="101"/>
      <c r="O87" s="16"/>
      <c r="P87" s="16"/>
      <c r="Q87" s="16" t="s">
        <v>243</v>
      </c>
      <c r="R87" s="16" t="s">
        <v>243</v>
      </c>
      <c r="S87" s="10">
        <v>9999</v>
      </c>
      <c r="T87" s="100">
        <f>((((J87+K87)+L87)+IF((((VLOOKUP(Q87,MogulsDD!$A$1:$C$1001,3,FALSE)*(M87+O87))/2)&gt;3.75),3.75,((VLOOKUP(Q87,MogulsDD!$A$1:$C$1001,3,FALSE)*(M87+O87))/2)))+IF((((VLOOKUP(R87,MogulsDD!$A$1:$C$1001,3,FALSE)*(N87+P87))/2)&gt;3.75),3.75,((VLOOKUP(R87,MogulsDD!$A$1:$C$1001,3,FALSE)*(N87+P87))/2)))+IF(((18-((12*S87)/$J$5))&gt;7.5),7.5,IF(((18-((12*S87)/$J$5))&lt;0),0,(18-((12*S87)/$J$5))))</f>
        <v>0</v>
      </c>
      <c r="U87" s="99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93"/>
      <c r="AK87" s="48"/>
      <c r="AL87" s="76"/>
      <c r="AM87" s="76"/>
    </row>
    <row r="88" spans="1:39" ht="12.75" customHeight="1">
      <c r="A88" s="12">
        <f t="shared" si="2"/>
        <v>20</v>
      </c>
      <c r="B88" s="32"/>
      <c r="C88" s="100"/>
      <c r="D88" s="100"/>
      <c r="E88" s="100"/>
      <c r="F88" s="100"/>
      <c r="G88" s="100"/>
      <c r="H88" s="100"/>
      <c r="I88" s="61"/>
      <c r="J88" s="91"/>
      <c r="K88" s="10"/>
      <c r="L88" s="10"/>
      <c r="M88" s="101"/>
      <c r="N88" s="101"/>
      <c r="O88" s="16"/>
      <c r="P88" s="16"/>
      <c r="Q88" s="16" t="s">
        <v>243</v>
      </c>
      <c r="R88" s="16" t="s">
        <v>243</v>
      </c>
      <c r="S88" s="10">
        <v>9999</v>
      </c>
      <c r="T88" s="100">
        <f>((((J88+K88)+L88)+IF((((VLOOKUP(Q88,MogulsDD!$A$1:$C$1001,3,FALSE)*(M88+O88))/2)&gt;3.75),3.75,((VLOOKUP(Q88,MogulsDD!$A$1:$C$1001,3,FALSE)*(M88+O88))/2)))+IF((((VLOOKUP(R88,MogulsDD!$A$1:$C$1001,3,FALSE)*(N88+P88))/2)&gt;3.75),3.75,((VLOOKUP(R88,MogulsDD!$A$1:$C$1001,3,FALSE)*(N88+P88))/2)))+IF(((18-((12*S88)/$J$5))&gt;7.5),7.5,IF(((18-((12*S88)/$J$5))&lt;0),0,(18-((12*S88)/$J$5))))</f>
        <v>0</v>
      </c>
      <c r="U88" s="99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93"/>
      <c r="AK88" s="48"/>
      <c r="AL88" s="76"/>
      <c r="AM88" s="76"/>
    </row>
    <row r="89" spans="1:39" ht="12.75" customHeight="1">
      <c r="A89" s="12">
        <f t="shared" si="2"/>
        <v>20</v>
      </c>
      <c r="B89" s="32"/>
      <c r="C89" s="100"/>
      <c r="D89" s="100"/>
      <c r="E89" s="100"/>
      <c r="F89" s="100"/>
      <c r="G89" s="100"/>
      <c r="H89" s="100"/>
      <c r="I89" s="61"/>
      <c r="J89" s="91"/>
      <c r="K89" s="10"/>
      <c r="L89" s="10"/>
      <c r="M89" s="101"/>
      <c r="N89" s="101"/>
      <c r="O89" s="16"/>
      <c r="P89" s="16"/>
      <c r="Q89" s="16" t="s">
        <v>243</v>
      </c>
      <c r="R89" s="16" t="s">
        <v>243</v>
      </c>
      <c r="S89" s="10">
        <v>9999</v>
      </c>
      <c r="T89" s="100">
        <f>((((J89+K89)+L89)+IF((((VLOOKUP(Q89,MogulsDD!$A$1:$C$1001,3,FALSE)*(M89+O89))/2)&gt;3.75),3.75,((VLOOKUP(Q89,MogulsDD!$A$1:$C$1001,3,FALSE)*(M89+O89))/2)))+IF((((VLOOKUP(R89,MogulsDD!$A$1:$C$1001,3,FALSE)*(N89+P89))/2)&gt;3.75),3.75,((VLOOKUP(R89,MogulsDD!$A$1:$C$1001,3,FALSE)*(N89+P89))/2)))+IF(((18-((12*S89)/$J$5))&gt;7.5),7.5,IF(((18-((12*S89)/$J$5))&lt;0),0,(18-((12*S89)/$J$5))))</f>
        <v>0</v>
      </c>
      <c r="U89" s="99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93"/>
      <c r="AK89" s="48"/>
      <c r="AL89" s="76"/>
      <c r="AM89" s="76"/>
    </row>
    <row r="90" spans="1:39" ht="12.75" customHeight="1">
      <c r="A90" s="12">
        <f t="shared" si="2"/>
        <v>20</v>
      </c>
      <c r="B90" s="32"/>
      <c r="C90" s="100"/>
      <c r="D90" s="100"/>
      <c r="E90" s="100"/>
      <c r="F90" s="100"/>
      <c r="G90" s="100"/>
      <c r="H90" s="100"/>
      <c r="I90" s="61"/>
      <c r="J90" s="91"/>
      <c r="K90" s="10"/>
      <c r="L90" s="10"/>
      <c r="M90" s="101"/>
      <c r="N90" s="101"/>
      <c r="O90" s="16"/>
      <c r="P90" s="16"/>
      <c r="Q90" s="16" t="s">
        <v>243</v>
      </c>
      <c r="R90" s="16" t="s">
        <v>243</v>
      </c>
      <c r="S90" s="10">
        <v>9999</v>
      </c>
      <c r="T90" s="100">
        <f>((((J90+K90)+L90)+IF((((VLOOKUP(Q90,MogulsDD!$A$1:$C$1001,3,FALSE)*(M90+O90))/2)&gt;3.75),3.75,((VLOOKUP(Q90,MogulsDD!$A$1:$C$1001,3,FALSE)*(M90+O90))/2)))+IF((((VLOOKUP(R90,MogulsDD!$A$1:$C$1001,3,FALSE)*(N90+P90))/2)&gt;3.75),3.75,((VLOOKUP(R90,MogulsDD!$A$1:$C$1001,3,FALSE)*(N90+P90))/2)))+IF(((18-((12*S90)/$J$5))&gt;7.5),7.5,IF(((18-((12*S90)/$J$5))&lt;0),0,(18-((12*S90)/$J$5))))</f>
        <v>0</v>
      </c>
      <c r="U90" s="99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93"/>
      <c r="AK90" s="48"/>
      <c r="AL90" s="76"/>
      <c r="AM90" s="76"/>
    </row>
    <row r="91" spans="1:39" ht="12.75" customHeight="1">
      <c r="A91" s="12">
        <f t="shared" si="2"/>
        <v>20</v>
      </c>
      <c r="B91" s="32"/>
      <c r="C91" s="100"/>
      <c r="D91" s="100"/>
      <c r="E91" s="100"/>
      <c r="F91" s="100"/>
      <c r="G91" s="100"/>
      <c r="H91" s="100"/>
      <c r="I91" s="61"/>
      <c r="J91" s="91"/>
      <c r="K91" s="10"/>
      <c r="L91" s="10"/>
      <c r="M91" s="101"/>
      <c r="N91" s="101"/>
      <c r="O91" s="16"/>
      <c r="P91" s="16"/>
      <c r="Q91" s="16" t="s">
        <v>243</v>
      </c>
      <c r="R91" s="16" t="s">
        <v>243</v>
      </c>
      <c r="S91" s="10">
        <v>9999</v>
      </c>
      <c r="T91" s="100">
        <f>((((J91+K91)+L91)+IF((((VLOOKUP(Q91,MogulsDD!$A$1:$C$1001,3,FALSE)*(M91+O91))/2)&gt;3.75),3.75,((VLOOKUP(Q91,MogulsDD!$A$1:$C$1001,3,FALSE)*(M91+O91))/2)))+IF((((VLOOKUP(R91,MogulsDD!$A$1:$C$1001,3,FALSE)*(N91+P91))/2)&gt;3.75),3.75,((VLOOKUP(R91,MogulsDD!$A$1:$C$1001,3,FALSE)*(N91+P91))/2)))+IF(((18-((12*S91)/$J$5))&gt;7.5),7.5,IF(((18-((12*S91)/$J$5))&lt;0),0,(18-((12*S91)/$J$5))))</f>
        <v>0</v>
      </c>
      <c r="U91" s="99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93"/>
      <c r="AK91" s="48"/>
      <c r="AL91" s="76"/>
      <c r="AM91" s="76"/>
    </row>
    <row r="92" spans="1:39" ht="12.75" customHeight="1">
      <c r="A92" s="12">
        <f t="shared" si="2"/>
        <v>20</v>
      </c>
      <c r="B92" s="32"/>
      <c r="C92" s="100"/>
      <c r="D92" s="100"/>
      <c r="E92" s="100"/>
      <c r="F92" s="100"/>
      <c r="G92" s="100"/>
      <c r="H92" s="100"/>
      <c r="I92" s="61"/>
      <c r="J92" s="91"/>
      <c r="K92" s="10"/>
      <c r="L92" s="10"/>
      <c r="M92" s="101"/>
      <c r="N92" s="101"/>
      <c r="O92" s="16"/>
      <c r="P92" s="16"/>
      <c r="Q92" s="16" t="s">
        <v>243</v>
      </c>
      <c r="R92" s="16" t="s">
        <v>243</v>
      </c>
      <c r="S92" s="10">
        <v>9999</v>
      </c>
      <c r="T92" s="100">
        <f>((((J92+K92)+L92)+IF((((VLOOKUP(Q92,MogulsDD!$A$1:$C$1001,3,FALSE)*(M92+O92))/2)&gt;3.75),3.75,((VLOOKUP(Q92,MogulsDD!$A$1:$C$1001,3,FALSE)*(M92+O92))/2)))+IF((((VLOOKUP(R92,MogulsDD!$A$1:$C$1001,3,FALSE)*(N92+P92))/2)&gt;3.75),3.75,((VLOOKUP(R92,MogulsDD!$A$1:$C$1001,3,FALSE)*(N92+P92))/2)))+IF(((18-((12*S92)/$J$5))&gt;7.5),7.5,IF(((18-((12*S92)/$J$5))&lt;0),0,(18-((12*S92)/$J$5))))</f>
        <v>0</v>
      </c>
      <c r="U92" s="99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93"/>
      <c r="AK92" s="48"/>
      <c r="AL92" s="76"/>
      <c r="AM92" s="76"/>
    </row>
    <row r="93" spans="1:39" ht="12.75" customHeight="1">
      <c r="A93" s="12">
        <f t="shared" si="2"/>
        <v>20</v>
      </c>
      <c r="B93" s="32"/>
      <c r="C93" s="100"/>
      <c r="D93" s="100"/>
      <c r="E93" s="100"/>
      <c r="F93" s="100"/>
      <c r="G93" s="100"/>
      <c r="H93" s="100"/>
      <c r="I93" s="61"/>
      <c r="J93" s="91"/>
      <c r="K93" s="10"/>
      <c r="L93" s="10"/>
      <c r="M93" s="101"/>
      <c r="N93" s="101"/>
      <c r="O93" s="16"/>
      <c r="P93" s="16"/>
      <c r="Q93" s="16" t="s">
        <v>243</v>
      </c>
      <c r="R93" s="16" t="s">
        <v>243</v>
      </c>
      <c r="S93" s="10">
        <v>9999</v>
      </c>
      <c r="T93" s="100">
        <f>((((J93+K93)+L93)+IF((((VLOOKUP(Q93,MogulsDD!$A$1:$C$1001,3,FALSE)*(M93+O93))/2)&gt;3.75),3.75,((VLOOKUP(Q93,MogulsDD!$A$1:$C$1001,3,FALSE)*(M93+O93))/2)))+IF((((VLOOKUP(R93,MogulsDD!$A$1:$C$1001,3,FALSE)*(N93+P93))/2)&gt;3.75),3.75,((VLOOKUP(R93,MogulsDD!$A$1:$C$1001,3,FALSE)*(N93+P93))/2)))+IF(((18-((12*S93)/$J$5))&gt;7.5),7.5,IF(((18-((12*S93)/$J$5))&lt;0),0,(18-((12*S93)/$J$5))))</f>
        <v>0</v>
      </c>
      <c r="U93" s="99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93"/>
      <c r="AK93" s="48"/>
      <c r="AL93" s="76"/>
      <c r="AM93" s="76"/>
    </row>
    <row r="94" spans="1:39" ht="12.75" customHeight="1">
      <c r="A94" s="12">
        <f t="shared" si="2"/>
        <v>20</v>
      </c>
      <c r="B94" s="32"/>
      <c r="C94" s="100"/>
      <c r="D94" s="100"/>
      <c r="E94" s="100"/>
      <c r="F94" s="100"/>
      <c r="G94" s="100"/>
      <c r="H94" s="100"/>
      <c r="I94" s="61"/>
      <c r="J94" s="91"/>
      <c r="K94" s="10"/>
      <c r="L94" s="10"/>
      <c r="M94" s="101"/>
      <c r="N94" s="101"/>
      <c r="O94" s="16"/>
      <c r="P94" s="16"/>
      <c r="Q94" s="16" t="s">
        <v>243</v>
      </c>
      <c r="R94" s="16" t="s">
        <v>243</v>
      </c>
      <c r="S94" s="10">
        <v>9999</v>
      </c>
      <c r="T94" s="100">
        <f>((((J94+K94)+L94)+IF((((VLOOKUP(Q94,MogulsDD!$A$1:$C$1001,3,FALSE)*(M94+O94))/2)&gt;3.75),3.75,((VLOOKUP(Q94,MogulsDD!$A$1:$C$1001,3,FALSE)*(M94+O94))/2)))+IF((((VLOOKUP(R94,MogulsDD!$A$1:$C$1001,3,FALSE)*(N94+P94))/2)&gt;3.75),3.75,((VLOOKUP(R94,MogulsDD!$A$1:$C$1001,3,FALSE)*(N94+P94))/2)))+IF(((18-((12*S94)/$J$5))&gt;7.5),7.5,IF(((18-((12*S94)/$J$5))&lt;0),0,(18-((12*S94)/$J$5))))</f>
        <v>0</v>
      </c>
      <c r="U94" s="99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93"/>
      <c r="AK94" s="48"/>
      <c r="AL94" s="76"/>
      <c r="AM94" s="76"/>
    </row>
    <row r="95" spans="1:39" ht="12.75" customHeight="1">
      <c r="A95" s="12">
        <f t="shared" si="2"/>
        <v>20</v>
      </c>
      <c r="B95" s="32"/>
      <c r="C95" s="100"/>
      <c r="D95" s="100"/>
      <c r="E95" s="100"/>
      <c r="F95" s="100"/>
      <c r="G95" s="100"/>
      <c r="H95" s="100"/>
      <c r="I95" s="61"/>
      <c r="J95" s="91"/>
      <c r="K95" s="10"/>
      <c r="L95" s="10"/>
      <c r="M95" s="101"/>
      <c r="N95" s="101"/>
      <c r="O95" s="16"/>
      <c r="P95" s="16"/>
      <c r="Q95" s="16" t="s">
        <v>243</v>
      </c>
      <c r="R95" s="16" t="s">
        <v>243</v>
      </c>
      <c r="S95" s="10">
        <v>9999</v>
      </c>
      <c r="T95" s="100">
        <f>((((J95+K95)+L95)+IF((((VLOOKUP(Q95,MogulsDD!$A$1:$C$1001,3,FALSE)*(M95+O95))/2)&gt;3.75),3.75,((VLOOKUP(Q95,MogulsDD!$A$1:$C$1001,3,FALSE)*(M95+O95))/2)))+IF((((VLOOKUP(R95,MogulsDD!$A$1:$C$1001,3,FALSE)*(N95+P95))/2)&gt;3.75),3.75,((VLOOKUP(R95,MogulsDD!$A$1:$C$1001,3,FALSE)*(N95+P95))/2)))+IF(((18-((12*S95)/$J$5))&gt;7.5),7.5,IF(((18-((12*S95)/$J$5))&lt;0),0,(18-((12*S95)/$J$5))))</f>
        <v>0</v>
      </c>
      <c r="U95" s="99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93"/>
      <c r="AK95" s="48"/>
      <c r="AL95" s="76"/>
      <c r="AM95" s="76"/>
    </row>
    <row r="96" spans="1:39" ht="12.75" customHeight="1">
      <c r="A96" s="12">
        <f t="shared" si="2"/>
        <v>20</v>
      </c>
      <c r="B96" s="32"/>
      <c r="C96" s="100"/>
      <c r="D96" s="100"/>
      <c r="E96" s="100"/>
      <c r="F96" s="100"/>
      <c r="G96" s="100"/>
      <c r="H96" s="100"/>
      <c r="I96" s="61"/>
      <c r="J96" s="91"/>
      <c r="K96" s="10"/>
      <c r="L96" s="10"/>
      <c r="M96" s="101"/>
      <c r="N96" s="101"/>
      <c r="O96" s="16"/>
      <c r="P96" s="16"/>
      <c r="Q96" s="16" t="s">
        <v>243</v>
      </c>
      <c r="R96" s="16" t="s">
        <v>243</v>
      </c>
      <c r="S96" s="10">
        <v>9999</v>
      </c>
      <c r="T96" s="100">
        <f>((((J96+K96)+L96)+IF((((VLOOKUP(Q96,MogulsDD!$A$1:$C$1001,3,FALSE)*(M96+O96))/2)&gt;3.75),3.75,((VLOOKUP(Q96,MogulsDD!$A$1:$C$1001,3,FALSE)*(M96+O96))/2)))+IF((((VLOOKUP(R96,MogulsDD!$A$1:$C$1001,3,FALSE)*(N96+P96))/2)&gt;3.75),3.75,((VLOOKUP(R96,MogulsDD!$A$1:$C$1001,3,FALSE)*(N96+P96))/2)))+IF(((18-((12*S96)/$J$5))&gt;7.5),7.5,IF(((18-((12*S96)/$J$5))&lt;0),0,(18-((12*S96)/$J$5))))</f>
        <v>0</v>
      </c>
      <c r="U96" s="99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93"/>
      <c r="AK96" s="48"/>
      <c r="AL96" s="76"/>
      <c r="AM96" s="76"/>
    </row>
    <row r="97" spans="1:39" ht="12.75" customHeight="1">
      <c r="A97" s="12">
        <f t="shared" si="2"/>
        <v>20</v>
      </c>
      <c r="B97" s="32"/>
      <c r="C97" s="100"/>
      <c r="D97" s="100"/>
      <c r="E97" s="100"/>
      <c r="F97" s="100"/>
      <c r="G97" s="100"/>
      <c r="H97" s="100"/>
      <c r="I97" s="61"/>
      <c r="J97" s="91"/>
      <c r="K97" s="10"/>
      <c r="L97" s="10"/>
      <c r="M97" s="101"/>
      <c r="N97" s="101"/>
      <c r="O97" s="16"/>
      <c r="P97" s="16"/>
      <c r="Q97" s="16" t="s">
        <v>243</v>
      </c>
      <c r="R97" s="16" t="s">
        <v>243</v>
      </c>
      <c r="S97" s="10">
        <v>9999</v>
      </c>
      <c r="T97" s="100">
        <f>((((J97+K97)+L97)+IF((((VLOOKUP(Q97,MogulsDD!$A$1:$C$1001,3,FALSE)*(M97+O97))/2)&gt;3.75),3.75,((VLOOKUP(Q97,MogulsDD!$A$1:$C$1001,3,FALSE)*(M97+O97))/2)))+IF((((VLOOKUP(R97,MogulsDD!$A$1:$C$1001,3,FALSE)*(N97+P97))/2)&gt;3.75),3.75,((VLOOKUP(R97,MogulsDD!$A$1:$C$1001,3,FALSE)*(N97+P97))/2)))+IF(((18-((12*S97)/$J$5))&gt;7.5),7.5,IF(((18-((12*S97)/$J$5))&lt;0),0,(18-((12*S97)/$J$5))))</f>
        <v>0</v>
      </c>
      <c r="U97" s="99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93"/>
      <c r="AK97" s="48"/>
      <c r="AL97" s="76"/>
      <c r="AM97" s="76"/>
    </row>
    <row r="98" spans="1:39" ht="12.75" customHeight="1">
      <c r="A98" s="12">
        <f t="shared" si="2"/>
        <v>20</v>
      </c>
      <c r="B98" s="32"/>
      <c r="C98" s="100"/>
      <c r="D98" s="100"/>
      <c r="E98" s="100"/>
      <c r="F98" s="100"/>
      <c r="G98" s="100"/>
      <c r="H98" s="100"/>
      <c r="I98" s="61"/>
      <c r="J98" s="91"/>
      <c r="K98" s="10"/>
      <c r="L98" s="10"/>
      <c r="M98" s="101"/>
      <c r="N98" s="101"/>
      <c r="O98" s="16"/>
      <c r="P98" s="16"/>
      <c r="Q98" s="16" t="s">
        <v>243</v>
      </c>
      <c r="R98" s="16" t="s">
        <v>243</v>
      </c>
      <c r="S98" s="10">
        <v>9999</v>
      </c>
      <c r="T98" s="100">
        <f>((((J98+K98)+L98)+IF((((VLOOKUP(Q98,MogulsDD!$A$1:$C$1001,3,FALSE)*(M98+O98))/2)&gt;3.75),3.75,((VLOOKUP(Q98,MogulsDD!$A$1:$C$1001,3,FALSE)*(M98+O98))/2)))+IF((((VLOOKUP(R98,MogulsDD!$A$1:$C$1001,3,FALSE)*(N98+P98))/2)&gt;3.75),3.75,((VLOOKUP(R98,MogulsDD!$A$1:$C$1001,3,FALSE)*(N98+P98))/2)))+IF(((18-((12*S98)/$J$5))&gt;7.5),7.5,IF(((18-((12*S98)/$J$5))&lt;0),0,(18-((12*S98)/$J$5))))</f>
        <v>0</v>
      </c>
      <c r="U98" s="99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93"/>
      <c r="AK98" s="48"/>
      <c r="AL98" s="76"/>
      <c r="AM98" s="76"/>
    </row>
    <row r="99" spans="1:39" ht="12.75" customHeight="1">
      <c r="A99" s="12">
        <f t="shared" si="2"/>
        <v>20</v>
      </c>
      <c r="B99" s="32"/>
      <c r="C99" s="100"/>
      <c r="D99" s="100"/>
      <c r="E99" s="100"/>
      <c r="F99" s="100"/>
      <c r="G99" s="100"/>
      <c r="H99" s="100"/>
      <c r="I99" s="61"/>
      <c r="J99" s="91"/>
      <c r="K99" s="10"/>
      <c r="L99" s="10"/>
      <c r="M99" s="101"/>
      <c r="N99" s="101"/>
      <c r="O99" s="16"/>
      <c r="P99" s="16"/>
      <c r="Q99" s="16" t="s">
        <v>243</v>
      </c>
      <c r="R99" s="16" t="s">
        <v>243</v>
      </c>
      <c r="S99" s="10">
        <v>9999</v>
      </c>
      <c r="T99" s="100">
        <f>((((J99+K99)+L99)+IF((((VLOOKUP(Q99,MogulsDD!$A$1:$C$1001,3,FALSE)*(M99+O99))/2)&gt;3.75),3.75,((VLOOKUP(Q99,MogulsDD!$A$1:$C$1001,3,FALSE)*(M99+O99))/2)))+IF((((VLOOKUP(R99,MogulsDD!$A$1:$C$1001,3,FALSE)*(N99+P99))/2)&gt;3.75),3.75,((VLOOKUP(R99,MogulsDD!$A$1:$C$1001,3,FALSE)*(N99+P99))/2)))+IF(((18-((12*S99)/$J$5))&gt;7.5),7.5,IF(((18-((12*S99)/$J$5))&lt;0),0,(18-((12*S99)/$J$5))))</f>
        <v>0</v>
      </c>
      <c r="U99" s="99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93"/>
      <c r="AK99" s="48"/>
      <c r="AL99" s="76"/>
      <c r="AM99" s="76"/>
    </row>
    <row r="100" spans="1:39" ht="12.75" customHeight="1">
      <c r="A100" s="12">
        <f t="shared" si="2"/>
        <v>20</v>
      </c>
      <c r="B100" s="32"/>
      <c r="C100" s="100"/>
      <c r="D100" s="100"/>
      <c r="E100" s="100"/>
      <c r="F100" s="100"/>
      <c r="G100" s="100"/>
      <c r="H100" s="100"/>
      <c r="I100" s="61"/>
      <c r="J100" s="91"/>
      <c r="K100" s="10"/>
      <c r="L100" s="10"/>
      <c r="M100" s="101"/>
      <c r="N100" s="101"/>
      <c r="O100" s="16"/>
      <c r="P100" s="16"/>
      <c r="Q100" s="16" t="s">
        <v>243</v>
      </c>
      <c r="R100" s="16" t="s">
        <v>243</v>
      </c>
      <c r="S100" s="10">
        <v>9999</v>
      </c>
      <c r="T100" s="100">
        <f>((((J100+K100)+L100)+IF((((VLOOKUP(Q100,MogulsDD!$A$1:$C$1001,3,FALSE)*(M100+O100))/2)&gt;3.75),3.75,((VLOOKUP(Q100,MogulsDD!$A$1:$C$1001,3,FALSE)*(M100+O100))/2)))+IF((((VLOOKUP(R100,MogulsDD!$A$1:$C$1001,3,FALSE)*(N100+P100))/2)&gt;3.75),3.75,((VLOOKUP(R100,MogulsDD!$A$1:$C$1001,3,FALSE)*(N100+P100))/2)))+IF(((18-((12*S100)/$J$5))&gt;7.5),7.5,IF(((18-((12*S100)/$J$5))&lt;0),0,(18-((12*S100)/$J$5))))</f>
        <v>0</v>
      </c>
      <c r="U100" s="99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93"/>
      <c r="AK100" s="48"/>
      <c r="AL100" s="76"/>
      <c r="AM100" s="76"/>
    </row>
    <row r="101" spans="1:39" ht="12.75" customHeight="1">
      <c r="A101" s="12">
        <f t="shared" si="2"/>
        <v>20</v>
      </c>
      <c r="B101" s="32"/>
      <c r="C101" s="100"/>
      <c r="D101" s="100"/>
      <c r="E101" s="100"/>
      <c r="F101" s="100"/>
      <c r="G101" s="100"/>
      <c r="H101" s="100"/>
      <c r="I101" s="61"/>
      <c r="J101" s="91"/>
      <c r="K101" s="10"/>
      <c r="L101" s="10"/>
      <c r="M101" s="101"/>
      <c r="N101" s="101"/>
      <c r="O101" s="16"/>
      <c r="P101" s="16"/>
      <c r="Q101" s="16" t="s">
        <v>243</v>
      </c>
      <c r="R101" s="16" t="s">
        <v>243</v>
      </c>
      <c r="S101" s="10">
        <v>9999</v>
      </c>
      <c r="T101" s="100">
        <f>((((J101+K101)+L101)+IF((((VLOOKUP(Q101,MogulsDD!$A$1:$C$1001,3,FALSE)*(M101+O101))/2)&gt;3.75),3.75,((VLOOKUP(Q101,MogulsDD!$A$1:$C$1001,3,FALSE)*(M101+O101))/2)))+IF((((VLOOKUP(R101,MogulsDD!$A$1:$C$1001,3,FALSE)*(N101+P101))/2)&gt;3.75),3.75,((VLOOKUP(R101,MogulsDD!$A$1:$C$1001,3,FALSE)*(N101+P101))/2)))+IF(((18-((12*S101)/$J$5))&gt;7.5),7.5,IF(((18-((12*S101)/$J$5))&lt;0),0,(18-((12*S101)/$J$5))))</f>
        <v>0</v>
      </c>
      <c r="U101" s="99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93"/>
      <c r="AK101" s="48"/>
      <c r="AL101" s="76"/>
      <c r="AM101" s="76"/>
    </row>
    <row r="102" spans="1:39" ht="12.75" customHeight="1">
      <c r="A102" s="12">
        <f t="shared" si="2"/>
        <v>20</v>
      </c>
      <c r="B102" s="32"/>
      <c r="C102" s="100"/>
      <c r="D102" s="100"/>
      <c r="E102" s="100"/>
      <c r="F102" s="100"/>
      <c r="G102" s="100"/>
      <c r="H102" s="100"/>
      <c r="I102" s="61"/>
      <c r="J102" s="91"/>
      <c r="K102" s="10"/>
      <c r="L102" s="10"/>
      <c r="M102" s="101"/>
      <c r="N102" s="101"/>
      <c r="O102" s="16"/>
      <c r="P102" s="16"/>
      <c r="Q102" s="16" t="s">
        <v>243</v>
      </c>
      <c r="R102" s="16" t="s">
        <v>243</v>
      </c>
      <c r="S102" s="10">
        <v>9999</v>
      </c>
      <c r="T102" s="100">
        <f>((((J102+K102)+L102)+IF((((VLOOKUP(Q102,MogulsDD!$A$1:$C$1001,3,FALSE)*(M102+O102))/2)&gt;3.75),3.75,((VLOOKUP(Q102,MogulsDD!$A$1:$C$1001,3,FALSE)*(M102+O102))/2)))+IF((((VLOOKUP(R102,MogulsDD!$A$1:$C$1001,3,FALSE)*(N102+P102))/2)&gt;3.75),3.75,((VLOOKUP(R102,MogulsDD!$A$1:$C$1001,3,FALSE)*(N102+P102))/2)))+IF(((18-((12*S102)/$J$5))&gt;7.5),7.5,IF(((18-((12*S102)/$J$5))&lt;0),0,(18-((12*S102)/$J$5))))</f>
        <v>0</v>
      </c>
      <c r="U102" s="99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93"/>
      <c r="AK102" s="48"/>
      <c r="AL102" s="76"/>
      <c r="AM102" s="76"/>
    </row>
    <row r="103" spans="1:39" ht="12.75" customHeight="1">
      <c r="A103" s="12">
        <f t="shared" si="2"/>
        <v>20</v>
      </c>
      <c r="B103" s="32"/>
      <c r="C103" s="100"/>
      <c r="D103" s="100"/>
      <c r="E103" s="100"/>
      <c r="F103" s="100"/>
      <c r="G103" s="100"/>
      <c r="H103" s="100"/>
      <c r="I103" s="61"/>
      <c r="J103" s="91"/>
      <c r="K103" s="10"/>
      <c r="L103" s="10"/>
      <c r="M103" s="101"/>
      <c r="N103" s="101"/>
      <c r="O103" s="16"/>
      <c r="P103" s="16"/>
      <c r="Q103" s="16" t="s">
        <v>243</v>
      </c>
      <c r="R103" s="16" t="s">
        <v>243</v>
      </c>
      <c r="S103" s="10">
        <v>9999</v>
      </c>
      <c r="T103" s="100">
        <f>((((J103+K103)+L103)+IF((((VLOOKUP(Q103,MogulsDD!$A$1:$C$1001,3,FALSE)*(M103+O103))/2)&gt;3.75),3.75,((VLOOKUP(Q103,MogulsDD!$A$1:$C$1001,3,FALSE)*(M103+O103))/2)))+IF((((VLOOKUP(R103,MogulsDD!$A$1:$C$1001,3,FALSE)*(N103+P103))/2)&gt;3.75),3.75,((VLOOKUP(R103,MogulsDD!$A$1:$C$1001,3,FALSE)*(N103+P103))/2)))+IF(((18-((12*S103)/$J$5))&gt;7.5),7.5,IF(((18-((12*S103)/$J$5))&lt;0),0,(18-((12*S103)/$J$5))))</f>
        <v>0</v>
      </c>
      <c r="U103" s="99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93"/>
      <c r="AK103" s="48"/>
      <c r="AL103" s="76"/>
      <c r="AM103" s="76"/>
    </row>
    <row r="104" spans="1:39" ht="12.75" customHeight="1">
      <c r="A104" s="12">
        <f t="shared" si="2"/>
        <v>20</v>
      </c>
      <c r="B104" s="32"/>
      <c r="C104" s="100"/>
      <c r="D104" s="100"/>
      <c r="E104" s="100"/>
      <c r="F104" s="100"/>
      <c r="G104" s="100"/>
      <c r="H104" s="100"/>
      <c r="I104" s="61"/>
      <c r="J104" s="91"/>
      <c r="K104" s="10"/>
      <c r="L104" s="10"/>
      <c r="M104" s="101"/>
      <c r="N104" s="101"/>
      <c r="O104" s="16"/>
      <c r="P104" s="16"/>
      <c r="Q104" s="16" t="s">
        <v>243</v>
      </c>
      <c r="R104" s="16" t="s">
        <v>243</v>
      </c>
      <c r="S104" s="10">
        <v>9999</v>
      </c>
      <c r="T104" s="100">
        <f>((((J104+K104)+L104)+IF((((VLOOKUP(Q104,MogulsDD!$A$1:$C$1001,3,FALSE)*(M104+O104))/2)&gt;3.75),3.75,((VLOOKUP(Q104,MogulsDD!$A$1:$C$1001,3,FALSE)*(M104+O104))/2)))+IF((((VLOOKUP(R104,MogulsDD!$A$1:$C$1001,3,FALSE)*(N104+P104))/2)&gt;3.75),3.75,((VLOOKUP(R104,MogulsDD!$A$1:$C$1001,3,FALSE)*(N104+P104))/2)))+IF(((18-((12*S104)/$J$5))&gt;7.5),7.5,IF(((18-((12*S104)/$J$5))&lt;0),0,(18-((12*S104)/$J$5))))</f>
        <v>0</v>
      </c>
      <c r="U104" s="99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93"/>
      <c r="AK104" s="48"/>
      <c r="AL104" s="76"/>
      <c r="AM104" s="76"/>
    </row>
    <row r="105" spans="1:39" ht="12.75" customHeight="1">
      <c r="A105" s="12">
        <f t="shared" ref="A105:A140" si="3">RANK(T105,$T$41:$T$140,0)</f>
        <v>20</v>
      </c>
      <c r="B105" s="32"/>
      <c r="C105" s="100"/>
      <c r="D105" s="100"/>
      <c r="E105" s="100"/>
      <c r="F105" s="100"/>
      <c r="G105" s="100"/>
      <c r="H105" s="100"/>
      <c r="I105" s="61"/>
      <c r="J105" s="91"/>
      <c r="K105" s="10"/>
      <c r="L105" s="10"/>
      <c r="M105" s="101"/>
      <c r="N105" s="101"/>
      <c r="O105" s="16"/>
      <c r="P105" s="16"/>
      <c r="Q105" s="16" t="s">
        <v>243</v>
      </c>
      <c r="R105" s="16" t="s">
        <v>243</v>
      </c>
      <c r="S105" s="10">
        <v>9999</v>
      </c>
      <c r="T105" s="100">
        <f>((((J105+K105)+L105)+IF((((VLOOKUP(Q105,MogulsDD!$A$1:$C$1001,3,FALSE)*(M105+O105))/2)&gt;3.75),3.75,((VLOOKUP(Q105,MogulsDD!$A$1:$C$1001,3,FALSE)*(M105+O105))/2)))+IF((((VLOOKUP(R105,MogulsDD!$A$1:$C$1001,3,FALSE)*(N105+P105))/2)&gt;3.75),3.75,((VLOOKUP(R105,MogulsDD!$A$1:$C$1001,3,FALSE)*(N105+P105))/2)))+IF(((18-((12*S105)/$J$5))&gt;7.5),7.5,IF(((18-((12*S105)/$J$5))&lt;0),0,(18-((12*S105)/$J$5))))</f>
        <v>0</v>
      </c>
      <c r="U105" s="99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93"/>
      <c r="AK105" s="48"/>
      <c r="AL105" s="76"/>
      <c r="AM105" s="76"/>
    </row>
    <row r="106" spans="1:39" ht="12.75" customHeight="1">
      <c r="A106" s="12">
        <f t="shared" si="3"/>
        <v>20</v>
      </c>
      <c r="B106" s="32"/>
      <c r="C106" s="100"/>
      <c r="D106" s="100"/>
      <c r="E106" s="100"/>
      <c r="F106" s="100"/>
      <c r="G106" s="100"/>
      <c r="H106" s="100"/>
      <c r="I106" s="61"/>
      <c r="J106" s="91"/>
      <c r="K106" s="10"/>
      <c r="L106" s="10"/>
      <c r="M106" s="101"/>
      <c r="N106" s="101"/>
      <c r="O106" s="16"/>
      <c r="P106" s="16"/>
      <c r="Q106" s="16" t="s">
        <v>243</v>
      </c>
      <c r="R106" s="16" t="s">
        <v>243</v>
      </c>
      <c r="S106" s="10">
        <v>9999</v>
      </c>
      <c r="T106" s="100">
        <f>((((J106+K106)+L106)+IF((((VLOOKUP(Q106,MogulsDD!$A$1:$C$1001,3,FALSE)*(M106+O106))/2)&gt;3.75),3.75,((VLOOKUP(Q106,MogulsDD!$A$1:$C$1001,3,FALSE)*(M106+O106))/2)))+IF((((VLOOKUP(R106,MogulsDD!$A$1:$C$1001,3,FALSE)*(N106+P106))/2)&gt;3.75),3.75,((VLOOKUP(R106,MogulsDD!$A$1:$C$1001,3,FALSE)*(N106+P106))/2)))+IF(((18-((12*S106)/$J$5))&gt;7.5),7.5,IF(((18-((12*S106)/$J$5))&lt;0),0,(18-((12*S106)/$J$5))))</f>
        <v>0</v>
      </c>
      <c r="U106" s="99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93"/>
      <c r="AK106" s="48"/>
      <c r="AL106" s="76"/>
      <c r="AM106" s="76"/>
    </row>
    <row r="107" spans="1:39" ht="12.75" customHeight="1">
      <c r="A107" s="12">
        <f t="shared" si="3"/>
        <v>20</v>
      </c>
      <c r="B107" s="32"/>
      <c r="C107" s="100"/>
      <c r="D107" s="100"/>
      <c r="E107" s="100"/>
      <c r="F107" s="100"/>
      <c r="G107" s="100"/>
      <c r="H107" s="100"/>
      <c r="I107" s="61"/>
      <c r="J107" s="91"/>
      <c r="K107" s="10"/>
      <c r="L107" s="10"/>
      <c r="M107" s="101"/>
      <c r="N107" s="101"/>
      <c r="O107" s="16"/>
      <c r="P107" s="16"/>
      <c r="Q107" s="16" t="s">
        <v>243</v>
      </c>
      <c r="R107" s="16" t="s">
        <v>243</v>
      </c>
      <c r="S107" s="10">
        <v>9999</v>
      </c>
      <c r="T107" s="100">
        <f>((((J107+K107)+L107)+IF((((VLOOKUP(Q107,MogulsDD!$A$1:$C$1001,3,FALSE)*(M107+O107))/2)&gt;3.75),3.75,((VLOOKUP(Q107,MogulsDD!$A$1:$C$1001,3,FALSE)*(M107+O107))/2)))+IF((((VLOOKUP(R107,MogulsDD!$A$1:$C$1001,3,FALSE)*(N107+P107))/2)&gt;3.75),3.75,((VLOOKUP(R107,MogulsDD!$A$1:$C$1001,3,FALSE)*(N107+P107))/2)))+IF(((18-((12*S107)/$J$5))&gt;7.5),7.5,IF(((18-((12*S107)/$J$5))&lt;0),0,(18-((12*S107)/$J$5))))</f>
        <v>0</v>
      </c>
      <c r="U107" s="99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93"/>
      <c r="AK107" s="48"/>
      <c r="AL107" s="76"/>
      <c r="AM107" s="76"/>
    </row>
    <row r="108" spans="1:39" ht="12.75" customHeight="1">
      <c r="A108" s="12">
        <f t="shared" si="3"/>
        <v>20</v>
      </c>
      <c r="B108" s="32"/>
      <c r="C108" s="100"/>
      <c r="D108" s="100"/>
      <c r="E108" s="100"/>
      <c r="F108" s="100"/>
      <c r="G108" s="100"/>
      <c r="H108" s="100"/>
      <c r="I108" s="61"/>
      <c r="J108" s="91"/>
      <c r="K108" s="10"/>
      <c r="L108" s="10"/>
      <c r="M108" s="101"/>
      <c r="N108" s="101"/>
      <c r="O108" s="16"/>
      <c r="P108" s="16"/>
      <c r="Q108" s="16" t="s">
        <v>243</v>
      </c>
      <c r="R108" s="16" t="s">
        <v>243</v>
      </c>
      <c r="S108" s="10">
        <v>9999</v>
      </c>
      <c r="T108" s="100">
        <f>((((J108+K108)+L108)+IF((((VLOOKUP(Q108,MogulsDD!$A$1:$C$1001,3,FALSE)*(M108+O108))/2)&gt;3.75),3.75,((VLOOKUP(Q108,MogulsDD!$A$1:$C$1001,3,FALSE)*(M108+O108))/2)))+IF((((VLOOKUP(R108,MogulsDD!$A$1:$C$1001,3,FALSE)*(N108+P108))/2)&gt;3.75),3.75,((VLOOKUP(R108,MogulsDD!$A$1:$C$1001,3,FALSE)*(N108+P108))/2)))+IF(((18-((12*S108)/$J$5))&gt;7.5),7.5,IF(((18-((12*S108)/$J$5))&lt;0),0,(18-((12*S108)/$J$5))))</f>
        <v>0</v>
      </c>
      <c r="U108" s="99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93"/>
      <c r="AK108" s="48"/>
      <c r="AL108" s="76"/>
      <c r="AM108" s="76"/>
    </row>
    <row r="109" spans="1:39" ht="12.75" customHeight="1">
      <c r="A109" s="12">
        <f t="shared" si="3"/>
        <v>20</v>
      </c>
      <c r="B109" s="32"/>
      <c r="C109" s="100"/>
      <c r="D109" s="100"/>
      <c r="E109" s="100"/>
      <c r="F109" s="100"/>
      <c r="G109" s="100"/>
      <c r="H109" s="100"/>
      <c r="I109" s="61"/>
      <c r="J109" s="91"/>
      <c r="K109" s="10"/>
      <c r="L109" s="10"/>
      <c r="M109" s="101"/>
      <c r="N109" s="101"/>
      <c r="O109" s="16"/>
      <c r="P109" s="16"/>
      <c r="Q109" s="16" t="s">
        <v>243</v>
      </c>
      <c r="R109" s="16" t="s">
        <v>243</v>
      </c>
      <c r="S109" s="10">
        <v>9999</v>
      </c>
      <c r="T109" s="100">
        <f>((((J109+K109)+L109)+IF((((VLOOKUP(Q109,MogulsDD!$A$1:$C$1001,3,FALSE)*(M109+O109))/2)&gt;3.75),3.75,((VLOOKUP(Q109,MogulsDD!$A$1:$C$1001,3,FALSE)*(M109+O109))/2)))+IF((((VLOOKUP(R109,MogulsDD!$A$1:$C$1001,3,FALSE)*(N109+P109))/2)&gt;3.75),3.75,((VLOOKUP(R109,MogulsDD!$A$1:$C$1001,3,FALSE)*(N109+P109))/2)))+IF(((18-((12*S109)/$J$5))&gt;7.5),7.5,IF(((18-((12*S109)/$J$5))&lt;0),0,(18-((12*S109)/$J$5))))</f>
        <v>0</v>
      </c>
      <c r="U109" s="99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93"/>
      <c r="AK109" s="48"/>
      <c r="AL109" s="76"/>
      <c r="AM109" s="76"/>
    </row>
    <row r="110" spans="1:39" ht="12.75" customHeight="1">
      <c r="A110" s="12">
        <f t="shared" si="3"/>
        <v>20</v>
      </c>
      <c r="B110" s="32"/>
      <c r="C110" s="100"/>
      <c r="D110" s="100"/>
      <c r="E110" s="100"/>
      <c r="F110" s="100"/>
      <c r="G110" s="100"/>
      <c r="H110" s="100"/>
      <c r="I110" s="61"/>
      <c r="J110" s="91"/>
      <c r="K110" s="10"/>
      <c r="L110" s="10"/>
      <c r="M110" s="101"/>
      <c r="N110" s="101"/>
      <c r="O110" s="16"/>
      <c r="P110" s="16"/>
      <c r="Q110" s="16" t="s">
        <v>243</v>
      </c>
      <c r="R110" s="16" t="s">
        <v>243</v>
      </c>
      <c r="S110" s="10">
        <v>9999</v>
      </c>
      <c r="T110" s="100">
        <f>((((J110+K110)+L110)+IF((((VLOOKUP(Q110,MogulsDD!$A$1:$C$1001,3,FALSE)*(M110+O110))/2)&gt;3.75),3.75,((VLOOKUP(Q110,MogulsDD!$A$1:$C$1001,3,FALSE)*(M110+O110))/2)))+IF((((VLOOKUP(R110,MogulsDD!$A$1:$C$1001,3,FALSE)*(N110+P110))/2)&gt;3.75),3.75,((VLOOKUP(R110,MogulsDD!$A$1:$C$1001,3,FALSE)*(N110+P110))/2)))+IF(((18-((12*S110)/$J$5))&gt;7.5),7.5,IF(((18-((12*S110)/$J$5))&lt;0),0,(18-((12*S110)/$J$5))))</f>
        <v>0</v>
      </c>
      <c r="U110" s="99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93"/>
      <c r="AK110" s="48"/>
      <c r="AL110" s="76"/>
      <c r="AM110" s="76"/>
    </row>
    <row r="111" spans="1:39" ht="12.75" customHeight="1">
      <c r="A111" s="12">
        <f t="shared" si="3"/>
        <v>20</v>
      </c>
      <c r="B111" s="32"/>
      <c r="C111" s="100"/>
      <c r="D111" s="100"/>
      <c r="E111" s="100"/>
      <c r="F111" s="100"/>
      <c r="G111" s="100"/>
      <c r="H111" s="100"/>
      <c r="I111" s="61"/>
      <c r="J111" s="91"/>
      <c r="K111" s="10"/>
      <c r="L111" s="10"/>
      <c r="M111" s="101"/>
      <c r="N111" s="101"/>
      <c r="O111" s="16"/>
      <c r="P111" s="16"/>
      <c r="Q111" s="16" t="s">
        <v>243</v>
      </c>
      <c r="R111" s="16" t="s">
        <v>243</v>
      </c>
      <c r="S111" s="10">
        <v>9999</v>
      </c>
      <c r="T111" s="100">
        <f>((((J111+K111)+L111)+IF((((VLOOKUP(Q111,MogulsDD!$A$1:$C$1001,3,FALSE)*(M111+O111))/2)&gt;3.75),3.75,((VLOOKUP(Q111,MogulsDD!$A$1:$C$1001,3,FALSE)*(M111+O111))/2)))+IF((((VLOOKUP(R111,MogulsDD!$A$1:$C$1001,3,FALSE)*(N111+P111))/2)&gt;3.75),3.75,((VLOOKUP(R111,MogulsDD!$A$1:$C$1001,3,FALSE)*(N111+P111))/2)))+IF(((18-((12*S111)/$J$5))&gt;7.5),7.5,IF(((18-((12*S111)/$J$5))&lt;0),0,(18-((12*S111)/$J$5))))</f>
        <v>0</v>
      </c>
      <c r="U111" s="99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93"/>
      <c r="AK111" s="48"/>
      <c r="AL111" s="76"/>
      <c r="AM111" s="76"/>
    </row>
    <row r="112" spans="1:39" ht="12.75" customHeight="1">
      <c r="A112" s="12">
        <f t="shared" si="3"/>
        <v>20</v>
      </c>
      <c r="B112" s="32"/>
      <c r="C112" s="100"/>
      <c r="D112" s="100"/>
      <c r="E112" s="100"/>
      <c r="F112" s="100"/>
      <c r="G112" s="100"/>
      <c r="H112" s="100"/>
      <c r="I112" s="61"/>
      <c r="J112" s="91"/>
      <c r="K112" s="10"/>
      <c r="L112" s="10"/>
      <c r="M112" s="101"/>
      <c r="N112" s="101"/>
      <c r="O112" s="16"/>
      <c r="P112" s="16"/>
      <c r="Q112" s="16" t="s">
        <v>243</v>
      </c>
      <c r="R112" s="16" t="s">
        <v>243</v>
      </c>
      <c r="S112" s="10">
        <v>9999</v>
      </c>
      <c r="T112" s="100">
        <f>((((J112+K112)+L112)+IF((((VLOOKUP(Q112,MogulsDD!$A$1:$C$1001,3,FALSE)*(M112+O112))/2)&gt;3.75),3.75,((VLOOKUP(Q112,MogulsDD!$A$1:$C$1001,3,FALSE)*(M112+O112))/2)))+IF((((VLOOKUP(R112,MogulsDD!$A$1:$C$1001,3,FALSE)*(N112+P112))/2)&gt;3.75),3.75,((VLOOKUP(R112,MogulsDD!$A$1:$C$1001,3,FALSE)*(N112+P112))/2)))+IF(((18-((12*S112)/$J$5))&gt;7.5),7.5,IF(((18-((12*S112)/$J$5))&lt;0),0,(18-((12*S112)/$J$5))))</f>
        <v>0</v>
      </c>
      <c r="U112" s="99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93"/>
      <c r="AK112" s="48"/>
      <c r="AL112" s="76"/>
      <c r="AM112" s="76"/>
    </row>
    <row r="113" spans="1:39" ht="12.75" customHeight="1">
      <c r="A113" s="12">
        <f t="shared" si="3"/>
        <v>20</v>
      </c>
      <c r="B113" s="32"/>
      <c r="C113" s="100"/>
      <c r="D113" s="100"/>
      <c r="E113" s="100"/>
      <c r="F113" s="100"/>
      <c r="G113" s="100"/>
      <c r="H113" s="100"/>
      <c r="I113" s="61"/>
      <c r="J113" s="91"/>
      <c r="K113" s="10"/>
      <c r="L113" s="10"/>
      <c r="M113" s="101"/>
      <c r="N113" s="101"/>
      <c r="O113" s="16"/>
      <c r="P113" s="16"/>
      <c r="Q113" s="16" t="s">
        <v>243</v>
      </c>
      <c r="R113" s="16" t="s">
        <v>243</v>
      </c>
      <c r="S113" s="10">
        <v>9999</v>
      </c>
      <c r="T113" s="100">
        <f>((((J113+K113)+L113)+IF((((VLOOKUP(Q113,MogulsDD!$A$1:$C$1001,3,FALSE)*(M113+O113))/2)&gt;3.75),3.75,((VLOOKUP(Q113,MogulsDD!$A$1:$C$1001,3,FALSE)*(M113+O113))/2)))+IF((((VLOOKUP(R113,MogulsDD!$A$1:$C$1001,3,FALSE)*(N113+P113))/2)&gt;3.75),3.75,((VLOOKUP(R113,MogulsDD!$A$1:$C$1001,3,FALSE)*(N113+P113))/2)))+IF(((18-((12*S113)/$J$5))&gt;7.5),7.5,IF(((18-((12*S113)/$J$5))&lt;0),0,(18-((12*S113)/$J$5))))</f>
        <v>0</v>
      </c>
      <c r="U113" s="99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93"/>
      <c r="AK113" s="48"/>
      <c r="AL113" s="76"/>
      <c r="AM113" s="76"/>
    </row>
    <row r="114" spans="1:39" ht="12.75" customHeight="1">
      <c r="A114" s="12">
        <f t="shared" si="3"/>
        <v>20</v>
      </c>
      <c r="B114" s="32"/>
      <c r="C114" s="100"/>
      <c r="D114" s="100"/>
      <c r="E114" s="100"/>
      <c r="F114" s="100"/>
      <c r="G114" s="100"/>
      <c r="H114" s="100"/>
      <c r="I114" s="61"/>
      <c r="J114" s="91"/>
      <c r="K114" s="10"/>
      <c r="L114" s="10"/>
      <c r="M114" s="101"/>
      <c r="N114" s="101"/>
      <c r="O114" s="16"/>
      <c r="P114" s="16"/>
      <c r="Q114" s="16" t="s">
        <v>243</v>
      </c>
      <c r="R114" s="16" t="s">
        <v>243</v>
      </c>
      <c r="S114" s="10">
        <v>9999</v>
      </c>
      <c r="T114" s="100">
        <f>((((J114+K114)+L114)+IF((((VLOOKUP(Q114,MogulsDD!$A$1:$C$1001,3,FALSE)*(M114+O114))/2)&gt;3.75),3.75,((VLOOKUP(Q114,MogulsDD!$A$1:$C$1001,3,FALSE)*(M114+O114))/2)))+IF((((VLOOKUP(R114,MogulsDD!$A$1:$C$1001,3,FALSE)*(N114+P114))/2)&gt;3.75),3.75,((VLOOKUP(R114,MogulsDD!$A$1:$C$1001,3,FALSE)*(N114+P114))/2)))+IF(((18-((12*S114)/$J$5))&gt;7.5),7.5,IF(((18-((12*S114)/$J$5))&lt;0),0,(18-((12*S114)/$J$5))))</f>
        <v>0</v>
      </c>
      <c r="U114" s="99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93"/>
      <c r="AK114" s="48"/>
      <c r="AL114" s="76"/>
      <c r="AM114" s="76"/>
    </row>
    <row r="115" spans="1:39" ht="12.75" customHeight="1">
      <c r="A115" s="12">
        <f t="shared" si="3"/>
        <v>20</v>
      </c>
      <c r="B115" s="32"/>
      <c r="C115" s="100"/>
      <c r="D115" s="100"/>
      <c r="E115" s="100"/>
      <c r="F115" s="100"/>
      <c r="G115" s="100"/>
      <c r="H115" s="100"/>
      <c r="I115" s="61"/>
      <c r="J115" s="91"/>
      <c r="K115" s="10"/>
      <c r="L115" s="10"/>
      <c r="M115" s="101"/>
      <c r="N115" s="101"/>
      <c r="O115" s="16"/>
      <c r="P115" s="16"/>
      <c r="Q115" s="16" t="s">
        <v>243</v>
      </c>
      <c r="R115" s="16" t="s">
        <v>243</v>
      </c>
      <c r="S115" s="10">
        <v>9999</v>
      </c>
      <c r="T115" s="100">
        <f>((((J115+K115)+L115)+IF((((VLOOKUP(Q115,MogulsDD!$A$1:$C$1001,3,FALSE)*(M115+O115))/2)&gt;3.75),3.75,((VLOOKUP(Q115,MogulsDD!$A$1:$C$1001,3,FALSE)*(M115+O115))/2)))+IF((((VLOOKUP(R115,MogulsDD!$A$1:$C$1001,3,FALSE)*(N115+P115))/2)&gt;3.75),3.75,((VLOOKUP(R115,MogulsDD!$A$1:$C$1001,3,FALSE)*(N115+P115))/2)))+IF(((18-((12*S115)/$J$5))&gt;7.5),7.5,IF(((18-((12*S115)/$J$5))&lt;0),0,(18-((12*S115)/$J$5))))</f>
        <v>0</v>
      </c>
      <c r="U115" s="99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93"/>
      <c r="AK115" s="48"/>
      <c r="AL115" s="76"/>
      <c r="AM115" s="76"/>
    </row>
    <row r="116" spans="1:39" ht="12.75" customHeight="1">
      <c r="A116" s="12">
        <f t="shared" si="3"/>
        <v>20</v>
      </c>
      <c r="B116" s="32"/>
      <c r="C116" s="100"/>
      <c r="D116" s="100"/>
      <c r="E116" s="100"/>
      <c r="F116" s="100"/>
      <c r="G116" s="100"/>
      <c r="H116" s="100"/>
      <c r="I116" s="61"/>
      <c r="J116" s="91"/>
      <c r="K116" s="10"/>
      <c r="L116" s="10"/>
      <c r="M116" s="101"/>
      <c r="N116" s="101"/>
      <c r="O116" s="16"/>
      <c r="P116" s="16"/>
      <c r="Q116" s="16" t="s">
        <v>243</v>
      </c>
      <c r="R116" s="16" t="s">
        <v>243</v>
      </c>
      <c r="S116" s="10">
        <v>9999</v>
      </c>
      <c r="T116" s="100">
        <f>((((J116+K116)+L116)+IF((((VLOOKUP(Q116,MogulsDD!$A$1:$C$1001,3,FALSE)*(M116+O116))/2)&gt;3.75),3.75,((VLOOKUP(Q116,MogulsDD!$A$1:$C$1001,3,FALSE)*(M116+O116))/2)))+IF((((VLOOKUP(R116,MogulsDD!$A$1:$C$1001,3,FALSE)*(N116+P116))/2)&gt;3.75),3.75,((VLOOKUP(R116,MogulsDD!$A$1:$C$1001,3,FALSE)*(N116+P116))/2)))+IF(((18-((12*S116)/$J$5))&gt;7.5),7.5,IF(((18-((12*S116)/$J$5))&lt;0),0,(18-((12*S116)/$J$5))))</f>
        <v>0</v>
      </c>
      <c r="U116" s="99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93"/>
      <c r="AK116" s="48"/>
      <c r="AL116" s="76"/>
      <c r="AM116" s="76"/>
    </row>
    <row r="117" spans="1:39" ht="12.75" customHeight="1">
      <c r="A117" s="12">
        <f t="shared" si="3"/>
        <v>20</v>
      </c>
      <c r="B117" s="32"/>
      <c r="C117" s="100"/>
      <c r="D117" s="100"/>
      <c r="E117" s="100"/>
      <c r="F117" s="100"/>
      <c r="G117" s="100"/>
      <c r="H117" s="100"/>
      <c r="I117" s="61"/>
      <c r="J117" s="91"/>
      <c r="K117" s="10"/>
      <c r="L117" s="10"/>
      <c r="M117" s="101"/>
      <c r="N117" s="101"/>
      <c r="O117" s="16"/>
      <c r="P117" s="16"/>
      <c r="Q117" s="16" t="s">
        <v>243</v>
      </c>
      <c r="R117" s="16" t="s">
        <v>243</v>
      </c>
      <c r="S117" s="10">
        <v>9999</v>
      </c>
      <c r="T117" s="100">
        <f>((((J117+K117)+L117)+IF((((VLOOKUP(Q117,MogulsDD!$A$1:$C$1001,3,FALSE)*(M117+O117))/2)&gt;3.75),3.75,((VLOOKUP(Q117,MogulsDD!$A$1:$C$1001,3,FALSE)*(M117+O117))/2)))+IF((((VLOOKUP(R117,MogulsDD!$A$1:$C$1001,3,FALSE)*(N117+P117))/2)&gt;3.75),3.75,((VLOOKUP(R117,MogulsDD!$A$1:$C$1001,3,FALSE)*(N117+P117))/2)))+IF(((18-((12*S117)/$J$5))&gt;7.5),7.5,IF(((18-((12*S117)/$J$5))&lt;0),0,(18-((12*S117)/$J$5))))</f>
        <v>0</v>
      </c>
      <c r="U117" s="99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93"/>
      <c r="AK117" s="48"/>
      <c r="AL117" s="76"/>
      <c r="AM117" s="76"/>
    </row>
    <row r="118" spans="1:39" ht="12.75" customHeight="1">
      <c r="A118" s="12">
        <f t="shared" si="3"/>
        <v>20</v>
      </c>
      <c r="B118" s="32"/>
      <c r="C118" s="100"/>
      <c r="D118" s="100"/>
      <c r="E118" s="100"/>
      <c r="F118" s="100"/>
      <c r="G118" s="100"/>
      <c r="H118" s="100"/>
      <c r="I118" s="61"/>
      <c r="J118" s="91"/>
      <c r="K118" s="10"/>
      <c r="L118" s="10"/>
      <c r="M118" s="101"/>
      <c r="N118" s="101"/>
      <c r="O118" s="16"/>
      <c r="P118" s="16"/>
      <c r="Q118" s="16" t="s">
        <v>243</v>
      </c>
      <c r="R118" s="16" t="s">
        <v>243</v>
      </c>
      <c r="S118" s="10">
        <v>9999</v>
      </c>
      <c r="T118" s="100">
        <f>((((J118+K118)+L118)+IF((((VLOOKUP(Q118,MogulsDD!$A$1:$C$1001,3,FALSE)*(M118+O118))/2)&gt;3.75),3.75,((VLOOKUP(Q118,MogulsDD!$A$1:$C$1001,3,FALSE)*(M118+O118))/2)))+IF((((VLOOKUP(R118,MogulsDD!$A$1:$C$1001,3,FALSE)*(N118+P118))/2)&gt;3.75),3.75,((VLOOKUP(R118,MogulsDD!$A$1:$C$1001,3,FALSE)*(N118+P118))/2)))+IF(((18-((12*S118)/$J$5))&gt;7.5),7.5,IF(((18-((12*S118)/$J$5))&lt;0),0,(18-((12*S118)/$J$5))))</f>
        <v>0</v>
      </c>
      <c r="U118" s="99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93"/>
      <c r="AK118" s="48"/>
      <c r="AL118" s="76"/>
      <c r="AM118" s="76"/>
    </row>
    <row r="119" spans="1:39" ht="12.75" customHeight="1">
      <c r="A119" s="12">
        <f t="shared" si="3"/>
        <v>20</v>
      </c>
      <c r="B119" s="32"/>
      <c r="C119" s="100"/>
      <c r="D119" s="100"/>
      <c r="E119" s="100"/>
      <c r="F119" s="100"/>
      <c r="G119" s="100"/>
      <c r="H119" s="100"/>
      <c r="I119" s="61"/>
      <c r="J119" s="91"/>
      <c r="K119" s="10"/>
      <c r="L119" s="10"/>
      <c r="M119" s="101"/>
      <c r="N119" s="101"/>
      <c r="O119" s="16"/>
      <c r="P119" s="16"/>
      <c r="Q119" s="16" t="s">
        <v>243</v>
      </c>
      <c r="R119" s="16" t="s">
        <v>243</v>
      </c>
      <c r="S119" s="10">
        <v>9999</v>
      </c>
      <c r="T119" s="100">
        <f>((((J119+K119)+L119)+IF((((VLOOKUP(Q119,MogulsDD!$A$1:$C$1001,3,FALSE)*(M119+O119))/2)&gt;3.75),3.75,((VLOOKUP(Q119,MogulsDD!$A$1:$C$1001,3,FALSE)*(M119+O119))/2)))+IF((((VLOOKUP(R119,MogulsDD!$A$1:$C$1001,3,FALSE)*(N119+P119))/2)&gt;3.75),3.75,((VLOOKUP(R119,MogulsDD!$A$1:$C$1001,3,FALSE)*(N119+P119))/2)))+IF(((18-((12*S119)/$J$5))&gt;7.5),7.5,IF(((18-((12*S119)/$J$5))&lt;0),0,(18-((12*S119)/$J$5))))</f>
        <v>0</v>
      </c>
      <c r="U119" s="99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93"/>
      <c r="AK119" s="48"/>
      <c r="AL119" s="76"/>
      <c r="AM119" s="76"/>
    </row>
    <row r="120" spans="1:39" ht="12.75" customHeight="1">
      <c r="A120" s="12">
        <f t="shared" si="3"/>
        <v>20</v>
      </c>
      <c r="B120" s="32"/>
      <c r="C120" s="100"/>
      <c r="D120" s="100"/>
      <c r="E120" s="100"/>
      <c r="F120" s="100"/>
      <c r="G120" s="100"/>
      <c r="H120" s="100"/>
      <c r="I120" s="61"/>
      <c r="J120" s="91"/>
      <c r="K120" s="10"/>
      <c r="L120" s="10"/>
      <c r="M120" s="101"/>
      <c r="N120" s="101"/>
      <c r="O120" s="16"/>
      <c r="P120" s="16"/>
      <c r="Q120" s="16" t="s">
        <v>243</v>
      </c>
      <c r="R120" s="16" t="s">
        <v>243</v>
      </c>
      <c r="S120" s="10">
        <v>9999</v>
      </c>
      <c r="T120" s="100">
        <f>((((J120+K120)+L120)+IF((((VLOOKUP(Q120,MogulsDD!$A$1:$C$1001,3,FALSE)*(M120+O120))/2)&gt;3.75),3.75,((VLOOKUP(Q120,MogulsDD!$A$1:$C$1001,3,FALSE)*(M120+O120))/2)))+IF((((VLOOKUP(R120,MogulsDD!$A$1:$C$1001,3,FALSE)*(N120+P120))/2)&gt;3.75),3.75,((VLOOKUP(R120,MogulsDD!$A$1:$C$1001,3,FALSE)*(N120+P120))/2)))+IF(((18-((12*S120)/$J$5))&gt;7.5),7.5,IF(((18-((12*S120)/$J$5))&lt;0),0,(18-((12*S120)/$J$5))))</f>
        <v>0</v>
      </c>
      <c r="U120" s="99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93"/>
      <c r="AK120" s="48"/>
      <c r="AL120" s="76"/>
      <c r="AM120" s="76"/>
    </row>
    <row r="121" spans="1:39" ht="12.75" customHeight="1">
      <c r="A121" s="12">
        <f t="shared" si="3"/>
        <v>20</v>
      </c>
      <c r="B121" s="32"/>
      <c r="C121" s="100"/>
      <c r="D121" s="100"/>
      <c r="E121" s="100"/>
      <c r="F121" s="100"/>
      <c r="G121" s="100"/>
      <c r="H121" s="100"/>
      <c r="I121" s="61"/>
      <c r="J121" s="91"/>
      <c r="K121" s="10"/>
      <c r="L121" s="10"/>
      <c r="M121" s="101"/>
      <c r="N121" s="101"/>
      <c r="O121" s="16"/>
      <c r="P121" s="16"/>
      <c r="Q121" s="16" t="s">
        <v>243</v>
      </c>
      <c r="R121" s="16" t="s">
        <v>243</v>
      </c>
      <c r="S121" s="10">
        <v>9999</v>
      </c>
      <c r="T121" s="100">
        <f>((((J121+K121)+L121)+IF((((VLOOKUP(Q121,MogulsDD!$A$1:$C$1001,3,FALSE)*(M121+O121))/2)&gt;3.75),3.75,((VLOOKUP(Q121,MogulsDD!$A$1:$C$1001,3,FALSE)*(M121+O121))/2)))+IF((((VLOOKUP(R121,MogulsDD!$A$1:$C$1001,3,FALSE)*(N121+P121))/2)&gt;3.75),3.75,((VLOOKUP(R121,MogulsDD!$A$1:$C$1001,3,FALSE)*(N121+P121))/2)))+IF(((18-((12*S121)/$J$5))&gt;7.5),7.5,IF(((18-((12*S121)/$J$5))&lt;0),0,(18-((12*S121)/$J$5))))</f>
        <v>0</v>
      </c>
      <c r="U121" s="99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93"/>
      <c r="AK121" s="48"/>
      <c r="AL121" s="76"/>
      <c r="AM121" s="76"/>
    </row>
    <row r="122" spans="1:39" ht="12.75" customHeight="1">
      <c r="A122" s="12">
        <f t="shared" si="3"/>
        <v>20</v>
      </c>
      <c r="B122" s="32"/>
      <c r="C122" s="100"/>
      <c r="D122" s="100"/>
      <c r="E122" s="100"/>
      <c r="F122" s="100"/>
      <c r="G122" s="100"/>
      <c r="H122" s="100"/>
      <c r="I122" s="61"/>
      <c r="J122" s="91"/>
      <c r="K122" s="10"/>
      <c r="L122" s="10"/>
      <c r="M122" s="101"/>
      <c r="N122" s="101"/>
      <c r="O122" s="16"/>
      <c r="P122" s="16"/>
      <c r="Q122" s="16" t="s">
        <v>243</v>
      </c>
      <c r="R122" s="16" t="s">
        <v>243</v>
      </c>
      <c r="S122" s="10">
        <v>9999</v>
      </c>
      <c r="T122" s="100">
        <f>((((J122+K122)+L122)+IF((((VLOOKUP(Q122,MogulsDD!$A$1:$C$1001,3,FALSE)*(M122+O122))/2)&gt;3.75),3.75,((VLOOKUP(Q122,MogulsDD!$A$1:$C$1001,3,FALSE)*(M122+O122))/2)))+IF((((VLOOKUP(R122,MogulsDD!$A$1:$C$1001,3,FALSE)*(N122+P122))/2)&gt;3.75),3.75,((VLOOKUP(R122,MogulsDD!$A$1:$C$1001,3,FALSE)*(N122+P122))/2)))+IF(((18-((12*S122)/$J$5))&gt;7.5),7.5,IF(((18-((12*S122)/$J$5))&lt;0),0,(18-((12*S122)/$J$5))))</f>
        <v>0</v>
      </c>
      <c r="U122" s="99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93"/>
      <c r="AK122" s="48"/>
      <c r="AL122" s="76"/>
      <c r="AM122" s="76"/>
    </row>
    <row r="123" spans="1:39" ht="12.75" customHeight="1">
      <c r="A123" s="12">
        <f t="shared" si="3"/>
        <v>20</v>
      </c>
      <c r="B123" s="32"/>
      <c r="C123" s="100"/>
      <c r="D123" s="100"/>
      <c r="E123" s="100"/>
      <c r="F123" s="100"/>
      <c r="G123" s="100"/>
      <c r="H123" s="100"/>
      <c r="I123" s="61"/>
      <c r="J123" s="91"/>
      <c r="K123" s="10"/>
      <c r="L123" s="10"/>
      <c r="M123" s="101"/>
      <c r="N123" s="101"/>
      <c r="O123" s="16"/>
      <c r="P123" s="16"/>
      <c r="Q123" s="16" t="s">
        <v>243</v>
      </c>
      <c r="R123" s="16" t="s">
        <v>243</v>
      </c>
      <c r="S123" s="10">
        <v>9999</v>
      </c>
      <c r="T123" s="100">
        <f>((((J123+K123)+L123)+IF((((VLOOKUP(Q123,MogulsDD!$A$1:$C$1001,3,FALSE)*(M123+O123))/2)&gt;3.75),3.75,((VLOOKUP(Q123,MogulsDD!$A$1:$C$1001,3,FALSE)*(M123+O123))/2)))+IF((((VLOOKUP(R123,MogulsDD!$A$1:$C$1001,3,FALSE)*(N123+P123))/2)&gt;3.75),3.75,((VLOOKUP(R123,MogulsDD!$A$1:$C$1001,3,FALSE)*(N123+P123))/2)))+IF(((18-((12*S123)/$J$5))&gt;7.5),7.5,IF(((18-((12*S123)/$J$5))&lt;0),0,(18-((12*S123)/$J$5))))</f>
        <v>0</v>
      </c>
      <c r="U123" s="99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93"/>
      <c r="AK123" s="48"/>
      <c r="AL123" s="76"/>
      <c r="AM123" s="76"/>
    </row>
    <row r="124" spans="1:39" ht="12.75" customHeight="1">
      <c r="A124" s="12">
        <f t="shared" si="3"/>
        <v>20</v>
      </c>
      <c r="B124" s="32"/>
      <c r="C124" s="100"/>
      <c r="D124" s="100"/>
      <c r="E124" s="100"/>
      <c r="F124" s="100"/>
      <c r="G124" s="100"/>
      <c r="H124" s="100"/>
      <c r="I124" s="61"/>
      <c r="J124" s="91"/>
      <c r="K124" s="10"/>
      <c r="L124" s="10"/>
      <c r="M124" s="101"/>
      <c r="N124" s="101"/>
      <c r="O124" s="16"/>
      <c r="P124" s="16"/>
      <c r="Q124" s="16" t="s">
        <v>243</v>
      </c>
      <c r="R124" s="16" t="s">
        <v>243</v>
      </c>
      <c r="S124" s="10">
        <v>9999</v>
      </c>
      <c r="T124" s="100">
        <f>((((J124+K124)+L124)+IF((((VLOOKUP(Q124,MogulsDD!$A$1:$C$1001,3,FALSE)*(M124+O124))/2)&gt;3.75),3.75,((VLOOKUP(Q124,MogulsDD!$A$1:$C$1001,3,FALSE)*(M124+O124))/2)))+IF((((VLOOKUP(R124,MogulsDD!$A$1:$C$1001,3,FALSE)*(N124+P124))/2)&gt;3.75),3.75,((VLOOKUP(R124,MogulsDD!$A$1:$C$1001,3,FALSE)*(N124+P124))/2)))+IF(((18-((12*S124)/$J$5))&gt;7.5),7.5,IF(((18-((12*S124)/$J$5))&lt;0),0,(18-((12*S124)/$J$5))))</f>
        <v>0</v>
      </c>
      <c r="U124" s="99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93"/>
      <c r="AK124" s="48"/>
      <c r="AL124" s="76"/>
      <c r="AM124" s="76"/>
    </row>
    <row r="125" spans="1:39" ht="12.75" customHeight="1">
      <c r="A125" s="12">
        <f t="shared" si="3"/>
        <v>20</v>
      </c>
      <c r="B125" s="32"/>
      <c r="C125" s="100"/>
      <c r="D125" s="100"/>
      <c r="E125" s="100"/>
      <c r="F125" s="100"/>
      <c r="G125" s="100"/>
      <c r="H125" s="100"/>
      <c r="I125" s="61"/>
      <c r="J125" s="91"/>
      <c r="K125" s="10"/>
      <c r="L125" s="10"/>
      <c r="M125" s="101"/>
      <c r="N125" s="101"/>
      <c r="O125" s="16"/>
      <c r="P125" s="16"/>
      <c r="Q125" s="16" t="s">
        <v>243</v>
      </c>
      <c r="R125" s="16" t="s">
        <v>243</v>
      </c>
      <c r="S125" s="10">
        <v>9999</v>
      </c>
      <c r="T125" s="100">
        <f>((((J125+K125)+L125)+IF((((VLOOKUP(Q125,MogulsDD!$A$1:$C$1001,3,FALSE)*(M125+O125))/2)&gt;3.75),3.75,((VLOOKUP(Q125,MogulsDD!$A$1:$C$1001,3,FALSE)*(M125+O125))/2)))+IF((((VLOOKUP(R125,MogulsDD!$A$1:$C$1001,3,FALSE)*(N125+P125))/2)&gt;3.75),3.75,((VLOOKUP(R125,MogulsDD!$A$1:$C$1001,3,FALSE)*(N125+P125))/2)))+IF(((18-((12*S125)/$J$5))&gt;7.5),7.5,IF(((18-((12*S125)/$J$5))&lt;0),0,(18-((12*S125)/$J$5))))</f>
        <v>0</v>
      </c>
      <c r="U125" s="99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93"/>
      <c r="AK125" s="48"/>
      <c r="AL125" s="76"/>
      <c r="AM125" s="76"/>
    </row>
    <row r="126" spans="1:39" ht="12.75" customHeight="1">
      <c r="A126" s="12">
        <f t="shared" si="3"/>
        <v>20</v>
      </c>
      <c r="B126" s="32"/>
      <c r="C126" s="100"/>
      <c r="D126" s="100"/>
      <c r="E126" s="100"/>
      <c r="F126" s="100"/>
      <c r="G126" s="100"/>
      <c r="H126" s="100"/>
      <c r="I126" s="61"/>
      <c r="J126" s="91"/>
      <c r="K126" s="10"/>
      <c r="L126" s="10"/>
      <c r="M126" s="101"/>
      <c r="N126" s="101"/>
      <c r="O126" s="16"/>
      <c r="P126" s="16"/>
      <c r="Q126" s="16" t="s">
        <v>243</v>
      </c>
      <c r="R126" s="16" t="s">
        <v>243</v>
      </c>
      <c r="S126" s="10">
        <v>9999</v>
      </c>
      <c r="T126" s="100">
        <f>((((J126+K126)+L126)+IF((((VLOOKUP(Q126,MogulsDD!$A$1:$C$1001,3,FALSE)*(M126+O126))/2)&gt;3.75),3.75,((VLOOKUP(Q126,MogulsDD!$A$1:$C$1001,3,FALSE)*(M126+O126))/2)))+IF((((VLOOKUP(R126,MogulsDD!$A$1:$C$1001,3,FALSE)*(N126+P126))/2)&gt;3.75),3.75,((VLOOKUP(R126,MogulsDD!$A$1:$C$1001,3,FALSE)*(N126+P126))/2)))+IF(((18-((12*S126)/$J$5))&gt;7.5),7.5,IF(((18-((12*S126)/$J$5))&lt;0),0,(18-((12*S126)/$J$5))))</f>
        <v>0</v>
      </c>
      <c r="U126" s="99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93"/>
      <c r="AK126" s="48"/>
      <c r="AL126" s="76"/>
      <c r="AM126" s="76"/>
    </row>
    <row r="127" spans="1:39" ht="12.75" customHeight="1">
      <c r="A127" s="12">
        <f t="shared" si="3"/>
        <v>20</v>
      </c>
      <c r="B127" s="32"/>
      <c r="C127" s="100"/>
      <c r="D127" s="100"/>
      <c r="E127" s="100"/>
      <c r="F127" s="100"/>
      <c r="G127" s="100"/>
      <c r="H127" s="100"/>
      <c r="I127" s="61"/>
      <c r="J127" s="91"/>
      <c r="K127" s="10"/>
      <c r="L127" s="10"/>
      <c r="M127" s="101"/>
      <c r="N127" s="101"/>
      <c r="O127" s="16"/>
      <c r="P127" s="16"/>
      <c r="Q127" s="16" t="s">
        <v>243</v>
      </c>
      <c r="R127" s="16" t="s">
        <v>243</v>
      </c>
      <c r="S127" s="10">
        <v>9999</v>
      </c>
      <c r="T127" s="100">
        <f>((((J127+K127)+L127)+IF((((VLOOKUP(Q127,MogulsDD!$A$1:$C$1001,3,FALSE)*(M127+O127))/2)&gt;3.75),3.75,((VLOOKUP(Q127,MogulsDD!$A$1:$C$1001,3,FALSE)*(M127+O127))/2)))+IF((((VLOOKUP(R127,MogulsDD!$A$1:$C$1001,3,FALSE)*(N127+P127))/2)&gt;3.75),3.75,((VLOOKUP(R127,MogulsDD!$A$1:$C$1001,3,FALSE)*(N127+P127))/2)))+IF(((18-((12*S127)/$J$5))&gt;7.5),7.5,IF(((18-((12*S127)/$J$5))&lt;0),0,(18-((12*S127)/$J$5))))</f>
        <v>0</v>
      </c>
      <c r="U127" s="99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93"/>
      <c r="AK127" s="48"/>
      <c r="AL127" s="76"/>
      <c r="AM127" s="76"/>
    </row>
    <row r="128" spans="1:39" ht="12.75" customHeight="1">
      <c r="A128" s="12">
        <f t="shared" si="3"/>
        <v>20</v>
      </c>
      <c r="B128" s="32"/>
      <c r="C128" s="100"/>
      <c r="D128" s="100"/>
      <c r="E128" s="100"/>
      <c r="F128" s="100"/>
      <c r="G128" s="100"/>
      <c r="H128" s="100"/>
      <c r="I128" s="61"/>
      <c r="J128" s="91"/>
      <c r="K128" s="10"/>
      <c r="L128" s="10"/>
      <c r="M128" s="101"/>
      <c r="N128" s="101"/>
      <c r="O128" s="16"/>
      <c r="P128" s="16"/>
      <c r="Q128" s="16" t="s">
        <v>243</v>
      </c>
      <c r="R128" s="16" t="s">
        <v>243</v>
      </c>
      <c r="S128" s="10">
        <v>9999</v>
      </c>
      <c r="T128" s="100">
        <f>((((J128+K128)+L128)+IF((((VLOOKUP(Q128,MogulsDD!$A$1:$C$1001,3,FALSE)*(M128+O128))/2)&gt;3.75),3.75,((VLOOKUP(Q128,MogulsDD!$A$1:$C$1001,3,FALSE)*(M128+O128))/2)))+IF((((VLOOKUP(R128,MogulsDD!$A$1:$C$1001,3,FALSE)*(N128+P128))/2)&gt;3.75),3.75,((VLOOKUP(R128,MogulsDD!$A$1:$C$1001,3,FALSE)*(N128+P128))/2)))+IF(((18-((12*S128)/$J$5))&gt;7.5),7.5,IF(((18-((12*S128)/$J$5))&lt;0),0,(18-((12*S128)/$J$5))))</f>
        <v>0</v>
      </c>
      <c r="U128" s="99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93"/>
      <c r="AK128" s="48"/>
      <c r="AL128" s="76"/>
      <c r="AM128" s="76"/>
    </row>
    <row r="129" spans="1:39" ht="12.75" customHeight="1">
      <c r="A129" s="12">
        <f t="shared" si="3"/>
        <v>20</v>
      </c>
      <c r="B129" s="32"/>
      <c r="C129" s="100"/>
      <c r="D129" s="100"/>
      <c r="E129" s="100"/>
      <c r="F129" s="100"/>
      <c r="G129" s="100"/>
      <c r="H129" s="100"/>
      <c r="I129" s="61"/>
      <c r="J129" s="91"/>
      <c r="K129" s="10"/>
      <c r="L129" s="10"/>
      <c r="M129" s="101"/>
      <c r="N129" s="101"/>
      <c r="O129" s="16"/>
      <c r="P129" s="16"/>
      <c r="Q129" s="16" t="s">
        <v>243</v>
      </c>
      <c r="R129" s="16" t="s">
        <v>243</v>
      </c>
      <c r="S129" s="10">
        <v>9999</v>
      </c>
      <c r="T129" s="100">
        <f>((((J129+K129)+L129)+IF((((VLOOKUP(Q129,MogulsDD!$A$1:$C$1001,3,FALSE)*(M129+O129))/2)&gt;3.75),3.75,((VLOOKUP(Q129,MogulsDD!$A$1:$C$1001,3,FALSE)*(M129+O129))/2)))+IF((((VLOOKUP(R129,MogulsDD!$A$1:$C$1001,3,FALSE)*(N129+P129))/2)&gt;3.75),3.75,((VLOOKUP(R129,MogulsDD!$A$1:$C$1001,3,FALSE)*(N129+P129))/2)))+IF(((18-((12*S129)/$J$5))&gt;7.5),7.5,IF(((18-((12*S129)/$J$5))&lt;0),0,(18-((12*S129)/$J$5))))</f>
        <v>0</v>
      </c>
      <c r="U129" s="99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93"/>
      <c r="AK129" s="48"/>
      <c r="AL129" s="76"/>
      <c r="AM129" s="76"/>
    </row>
    <row r="130" spans="1:39" ht="12.75" customHeight="1">
      <c r="A130" s="12">
        <f t="shared" si="3"/>
        <v>20</v>
      </c>
      <c r="B130" s="32"/>
      <c r="C130" s="100"/>
      <c r="D130" s="100"/>
      <c r="E130" s="100"/>
      <c r="F130" s="100"/>
      <c r="G130" s="100"/>
      <c r="H130" s="100"/>
      <c r="I130" s="61"/>
      <c r="J130" s="91"/>
      <c r="K130" s="10"/>
      <c r="L130" s="10"/>
      <c r="M130" s="101"/>
      <c r="N130" s="101"/>
      <c r="O130" s="16"/>
      <c r="P130" s="16"/>
      <c r="Q130" s="16" t="s">
        <v>243</v>
      </c>
      <c r="R130" s="16" t="s">
        <v>243</v>
      </c>
      <c r="S130" s="10">
        <v>9999</v>
      </c>
      <c r="T130" s="100">
        <f>((((J130+K130)+L130)+IF((((VLOOKUP(Q130,MogulsDD!$A$1:$C$1001,3,FALSE)*(M130+O130))/2)&gt;3.75),3.75,((VLOOKUP(Q130,MogulsDD!$A$1:$C$1001,3,FALSE)*(M130+O130))/2)))+IF((((VLOOKUP(R130,MogulsDD!$A$1:$C$1001,3,FALSE)*(N130+P130))/2)&gt;3.75),3.75,((VLOOKUP(R130,MogulsDD!$A$1:$C$1001,3,FALSE)*(N130+P130))/2)))+IF(((18-((12*S130)/$J$5))&gt;7.5),7.5,IF(((18-((12*S130)/$J$5))&lt;0),0,(18-((12*S130)/$J$5))))</f>
        <v>0</v>
      </c>
      <c r="U130" s="99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93"/>
      <c r="AK130" s="48"/>
      <c r="AL130" s="76"/>
      <c r="AM130" s="76"/>
    </row>
    <row r="131" spans="1:39" ht="12.75" customHeight="1">
      <c r="A131" s="12">
        <f t="shared" si="3"/>
        <v>20</v>
      </c>
      <c r="B131" s="32"/>
      <c r="C131" s="100"/>
      <c r="D131" s="100"/>
      <c r="E131" s="100"/>
      <c r="F131" s="100"/>
      <c r="G131" s="100"/>
      <c r="H131" s="100"/>
      <c r="I131" s="61"/>
      <c r="J131" s="91"/>
      <c r="K131" s="10"/>
      <c r="L131" s="10"/>
      <c r="M131" s="101"/>
      <c r="N131" s="101"/>
      <c r="O131" s="16"/>
      <c r="P131" s="16"/>
      <c r="Q131" s="16" t="s">
        <v>243</v>
      </c>
      <c r="R131" s="16" t="s">
        <v>243</v>
      </c>
      <c r="S131" s="10">
        <v>9999</v>
      </c>
      <c r="T131" s="100">
        <f>((((J131+K131)+L131)+IF((((VLOOKUP(Q131,MogulsDD!$A$1:$C$1001,3,FALSE)*(M131+O131))/2)&gt;3.75),3.75,((VLOOKUP(Q131,MogulsDD!$A$1:$C$1001,3,FALSE)*(M131+O131))/2)))+IF((((VLOOKUP(R131,MogulsDD!$A$1:$C$1001,3,FALSE)*(N131+P131))/2)&gt;3.75),3.75,((VLOOKUP(R131,MogulsDD!$A$1:$C$1001,3,FALSE)*(N131+P131))/2)))+IF(((18-((12*S131)/$J$5))&gt;7.5),7.5,IF(((18-((12*S131)/$J$5))&lt;0),0,(18-((12*S131)/$J$5))))</f>
        <v>0</v>
      </c>
      <c r="U131" s="99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93"/>
      <c r="AK131" s="48"/>
      <c r="AL131" s="76"/>
      <c r="AM131" s="76"/>
    </row>
    <row r="132" spans="1:39" ht="12.75" customHeight="1">
      <c r="A132" s="12">
        <f t="shared" si="3"/>
        <v>20</v>
      </c>
      <c r="B132" s="32"/>
      <c r="C132" s="100"/>
      <c r="D132" s="100"/>
      <c r="E132" s="100"/>
      <c r="F132" s="100"/>
      <c r="G132" s="100"/>
      <c r="H132" s="100"/>
      <c r="I132" s="61"/>
      <c r="J132" s="91"/>
      <c r="K132" s="10"/>
      <c r="L132" s="10"/>
      <c r="M132" s="101"/>
      <c r="N132" s="101"/>
      <c r="O132" s="16"/>
      <c r="P132" s="16"/>
      <c r="Q132" s="16" t="s">
        <v>243</v>
      </c>
      <c r="R132" s="16" t="s">
        <v>243</v>
      </c>
      <c r="S132" s="10">
        <v>9999</v>
      </c>
      <c r="T132" s="100">
        <f>((((J132+K132)+L132)+IF((((VLOOKUP(Q132,MogulsDD!$A$1:$C$1001,3,FALSE)*(M132+O132))/2)&gt;3.75),3.75,((VLOOKUP(Q132,MogulsDD!$A$1:$C$1001,3,FALSE)*(M132+O132))/2)))+IF((((VLOOKUP(R132,MogulsDD!$A$1:$C$1001,3,FALSE)*(N132+P132))/2)&gt;3.75),3.75,((VLOOKUP(R132,MogulsDD!$A$1:$C$1001,3,FALSE)*(N132+P132))/2)))+IF(((18-((12*S132)/$J$5))&gt;7.5),7.5,IF(((18-((12*S132)/$J$5))&lt;0),0,(18-((12*S132)/$J$5))))</f>
        <v>0</v>
      </c>
      <c r="U132" s="99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93"/>
      <c r="AK132" s="48"/>
      <c r="AL132" s="76"/>
      <c r="AM132" s="76"/>
    </row>
    <row r="133" spans="1:39" ht="12.75" customHeight="1">
      <c r="A133" s="12">
        <f t="shared" si="3"/>
        <v>20</v>
      </c>
      <c r="B133" s="32"/>
      <c r="C133" s="100"/>
      <c r="D133" s="100"/>
      <c r="E133" s="100"/>
      <c r="F133" s="100"/>
      <c r="G133" s="100"/>
      <c r="H133" s="100"/>
      <c r="I133" s="61"/>
      <c r="J133" s="91"/>
      <c r="K133" s="10"/>
      <c r="L133" s="10"/>
      <c r="M133" s="101"/>
      <c r="N133" s="101"/>
      <c r="O133" s="16"/>
      <c r="P133" s="16"/>
      <c r="Q133" s="16" t="s">
        <v>243</v>
      </c>
      <c r="R133" s="16" t="s">
        <v>243</v>
      </c>
      <c r="S133" s="10">
        <v>9999</v>
      </c>
      <c r="T133" s="100">
        <f>((((J133+K133)+L133)+IF((((VLOOKUP(Q133,MogulsDD!$A$1:$C$1001,3,FALSE)*(M133+O133))/2)&gt;3.75),3.75,((VLOOKUP(Q133,MogulsDD!$A$1:$C$1001,3,FALSE)*(M133+O133))/2)))+IF((((VLOOKUP(R133,MogulsDD!$A$1:$C$1001,3,FALSE)*(N133+P133))/2)&gt;3.75),3.75,((VLOOKUP(R133,MogulsDD!$A$1:$C$1001,3,FALSE)*(N133+P133))/2)))+IF(((18-((12*S133)/$J$5))&gt;7.5),7.5,IF(((18-((12*S133)/$J$5))&lt;0),0,(18-((12*S133)/$J$5))))</f>
        <v>0</v>
      </c>
      <c r="U133" s="99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93"/>
      <c r="AK133" s="48"/>
      <c r="AL133" s="76"/>
      <c r="AM133" s="76"/>
    </row>
    <row r="134" spans="1:39" ht="12.75" customHeight="1">
      <c r="A134" s="12">
        <f t="shared" si="3"/>
        <v>20</v>
      </c>
      <c r="B134" s="32"/>
      <c r="C134" s="100"/>
      <c r="D134" s="100"/>
      <c r="E134" s="100"/>
      <c r="F134" s="100"/>
      <c r="G134" s="100"/>
      <c r="H134" s="100"/>
      <c r="I134" s="61"/>
      <c r="J134" s="91"/>
      <c r="K134" s="10"/>
      <c r="L134" s="10"/>
      <c r="M134" s="101"/>
      <c r="N134" s="101"/>
      <c r="O134" s="16"/>
      <c r="P134" s="16"/>
      <c r="Q134" s="16" t="s">
        <v>243</v>
      </c>
      <c r="R134" s="16" t="s">
        <v>243</v>
      </c>
      <c r="S134" s="10">
        <v>9999</v>
      </c>
      <c r="T134" s="100">
        <f>((((J134+K134)+L134)+IF((((VLOOKUP(Q134,MogulsDD!$A$1:$C$1001,3,FALSE)*(M134+O134))/2)&gt;3.75),3.75,((VLOOKUP(Q134,MogulsDD!$A$1:$C$1001,3,FALSE)*(M134+O134))/2)))+IF((((VLOOKUP(R134,MogulsDD!$A$1:$C$1001,3,FALSE)*(N134+P134))/2)&gt;3.75),3.75,((VLOOKUP(R134,MogulsDD!$A$1:$C$1001,3,FALSE)*(N134+P134))/2)))+IF(((18-((12*S134)/$J$5))&gt;7.5),7.5,IF(((18-((12*S134)/$J$5))&lt;0),0,(18-((12*S134)/$J$5))))</f>
        <v>0</v>
      </c>
      <c r="U134" s="99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93"/>
      <c r="AK134" s="48"/>
      <c r="AL134" s="76"/>
      <c r="AM134" s="76"/>
    </row>
    <row r="135" spans="1:39" ht="12.75" customHeight="1">
      <c r="A135" s="12">
        <f t="shared" si="3"/>
        <v>20</v>
      </c>
      <c r="B135" s="32"/>
      <c r="C135" s="100"/>
      <c r="D135" s="100"/>
      <c r="E135" s="100"/>
      <c r="F135" s="100"/>
      <c r="G135" s="100"/>
      <c r="H135" s="100"/>
      <c r="I135" s="61"/>
      <c r="J135" s="91"/>
      <c r="K135" s="10"/>
      <c r="L135" s="10"/>
      <c r="M135" s="101"/>
      <c r="N135" s="101"/>
      <c r="O135" s="16"/>
      <c r="P135" s="16"/>
      <c r="Q135" s="16" t="s">
        <v>243</v>
      </c>
      <c r="R135" s="16" t="s">
        <v>243</v>
      </c>
      <c r="S135" s="10">
        <v>9999</v>
      </c>
      <c r="T135" s="100">
        <f>((((J135+K135)+L135)+IF((((VLOOKUP(Q135,MogulsDD!$A$1:$C$1001,3,FALSE)*(M135+O135))/2)&gt;3.75),3.75,((VLOOKUP(Q135,MogulsDD!$A$1:$C$1001,3,FALSE)*(M135+O135))/2)))+IF((((VLOOKUP(R135,MogulsDD!$A$1:$C$1001,3,FALSE)*(N135+P135))/2)&gt;3.75),3.75,((VLOOKUP(R135,MogulsDD!$A$1:$C$1001,3,FALSE)*(N135+P135))/2)))+IF(((18-((12*S135)/$J$5))&gt;7.5),7.5,IF(((18-((12*S135)/$J$5))&lt;0),0,(18-((12*S135)/$J$5))))</f>
        <v>0</v>
      </c>
      <c r="U135" s="99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93"/>
      <c r="AK135" s="48"/>
      <c r="AL135" s="76"/>
      <c r="AM135" s="76"/>
    </row>
    <row r="136" spans="1:39" ht="12.75" customHeight="1">
      <c r="A136" s="12">
        <f t="shared" si="3"/>
        <v>20</v>
      </c>
      <c r="B136" s="32"/>
      <c r="C136" s="100"/>
      <c r="D136" s="100"/>
      <c r="E136" s="100"/>
      <c r="F136" s="100"/>
      <c r="G136" s="100"/>
      <c r="H136" s="100"/>
      <c r="I136" s="61"/>
      <c r="J136" s="91"/>
      <c r="K136" s="10"/>
      <c r="L136" s="10"/>
      <c r="M136" s="101"/>
      <c r="N136" s="101"/>
      <c r="O136" s="16"/>
      <c r="P136" s="16"/>
      <c r="Q136" s="16" t="s">
        <v>243</v>
      </c>
      <c r="R136" s="16" t="s">
        <v>243</v>
      </c>
      <c r="S136" s="10">
        <v>9999</v>
      </c>
      <c r="T136" s="100">
        <f>((((J136+K136)+L136)+IF((((VLOOKUP(Q136,MogulsDD!$A$1:$C$1001,3,FALSE)*(M136+O136))/2)&gt;3.75),3.75,((VLOOKUP(Q136,MogulsDD!$A$1:$C$1001,3,FALSE)*(M136+O136))/2)))+IF((((VLOOKUP(R136,MogulsDD!$A$1:$C$1001,3,FALSE)*(N136+P136))/2)&gt;3.75),3.75,((VLOOKUP(R136,MogulsDD!$A$1:$C$1001,3,FALSE)*(N136+P136))/2)))+IF(((18-((12*S136)/$J$5))&gt;7.5),7.5,IF(((18-((12*S136)/$J$5))&lt;0),0,(18-((12*S136)/$J$5))))</f>
        <v>0</v>
      </c>
      <c r="U136" s="99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93"/>
      <c r="AK136" s="48"/>
      <c r="AL136" s="76"/>
      <c r="AM136" s="76"/>
    </row>
    <row r="137" spans="1:39" ht="12.75" customHeight="1">
      <c r="A137" s="12">
        <f t="shared" si="3"/>
        <v>20</v>
      </c>
      <c r="B137" s="32"/>
      <c r="C137" s="100"/>
      <c r="D137" s="100"/>
      <c r="E137" s="100"/>
      <c r="F137" s="100"/>
      <c r="G137" s="100"/>
      <c r="H137" s="100"/>
      <c r="I137" s="61"/>
      <c r="J137" s="91"/>
      <c r="K137" s="10"/>
      <c r="L137" s="10"/>
      <c r="M137" s="101"/>
      <c r="N137" s="101"/>
      <c r="O137" s="16"/>
      <c r="P137" s="16"/>
      <c r="Q137" s="16" t="s">
        <v>243</v>
      </c>
      <c r="R137" s="16" t="s">
        <v>243</v>
      </c>
      <c r="S137" s="10">
        <v>9999</v>
      </c>
      <c r="T137" s="100">
        <f>((((J137+K137)+L137)+IF((((VLOOKUP(Q137,MogulsDD!$A$1:$C$1001,3,FALSE)*(M137+O137))/2)&gt;3.75),3.75,((VLOOKUP(Q137,MogulsDD!$A$1:$C$1001,3,FALSE)*(M137+O137))/2)))+IF((((VLOOKUP(R137,MogulsDD!$A$1:$C$1001,3,FALSE)*(N137+P137))/2)&gt;3.75),3.75,((VLOOKUP(R137,MogulsDD!$A$1:$C$1001,3,FALSE)*(N137+P137))/2)))+IF(((18-((12*S137)/$J$5))&gt;7.5),7.5,IF(((18-((12*S137)/$J$5))&lt;0),0,(18-((12*S137)/$J$5))))</f>
        <v>0</v>
      </c>
      <c r="U137" s="99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93"/>
      <c r="AK137" s="48"/>
      <c r="AL137" s="76"/>
      <c r="AM137" s="76"/>
    </row>
    <row r="138" spans="1:39" ht="12.75" customHeight="1">
      <c r="A138" s="12">
        <f t="shared" si="3"/>
        <v>20</v>
      </c>
      <c r="B138" s="32"/>
      <c r="C138" s="100"/>
      <c r="D138" s="100"/>
      <c r="E138" s="100"/>
      <c r="F138" s="100"/>
      <c r="G138" s="100"/>
      <c r="H138" s="100"/>
      <c r="I138" s="61"/>
      <c r="J138" s="91"/>
      <c r="K138" s="10"/>
      <c r="L138" s="10"/>
      <c r="M138" s="101"/>
      <c r="N138" s="101"/>
      <c r="O138" s="16"/>
      <c r="P138" s="16"/>
      <c r="Q138" s="16" t="s">
        <v>243</v>
      </c>
      <c r="R138" s="16" t="s">
        <v>243</v>
      </c>
      <c r="S138" s="10">
        <v>9999</v>
      </c>
      <c r="T138" s="100">
        <f>((((J138+K138)+L138)+IF((((VLOOKUP(Q138,MogulsDD!$A$1:$C$1001,3,FALSE)*(M138+O138))/2)&gt;3.75),3.75,((VLOOKUP(Q138,MogulsDD!$A$1:$C$1001,3,FALSE)*(M138+O138))/2)))+IF((((VLOOKUP(R138,MogulsDD!$A$1:$C$1001,3,FALSE)*(N138+P138))/2)&gt;3.75),3.75,((VLOOKUP(R138,MogulsDD!$A$1:$C$1001,3,FALSE)*(N138+P138))/2)))+IF(((18-((12*S138)/$J$5))&gt;7.5),7.5,IF(((18-((12*S138)/$J$5))&lt;0),0,(18-((12*S138)/$J$5))))</f>
        <v>0</v>
      </c>
      <c r="U138" s="99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93"/>
      <c r="AK138" s="48"/>
      <c r="AL138" s="76"/>
      <c r="AM138" s="76"/>
    </row>
    <row r="139" spans="1:39" ht="12.75" customHeight="1">
      <c r="A139" s="12">
        <f t="shared" si="3"/>
        <v>20</v>
      </c>
      <c r="B139" s="32"/>
      <c r="C139" s="100"/>
      <c r="D139" s="100"/>
      <c r="E139" s="100"/>
      <c r="F139" s="100"/>
      <c r="G139" s="100"/>
      <c r="H139" s="100"/>
      <c r="I139" s="61"/>
      <c r="J139" s="91"/>
      <c r="K139" s="10"/>
      <c r="L139" s="10"/>
      <c r="M139" s="101"/>
      <c r="N139" s="101"/>
      <c r="O139" s="16"/>
      <c r="P139" s="16"/>
      <c r="Q139" s="16" t="s">
        <v>243</v>
      </c>
      <c r="R139" s="16" t="s">
        <v>243</v>
      </c>
      <c r="S139" s="10">
        <v>9999</v>
      </c>
      <c r="T139" s="100">
        <f>((((J139+K139)+L139)+IF((((VLOOKUP(Q139,MogulsDD!$A$1:$C$1001,3,FALSE)*(M139+O139))/2)&gt;3.75),3.75,((VLOOKUP(Q139,MogulsDD!$A$1:$C$1001,3,FALSE)*(M139+O139))/2)))+IF((((VLOOKUP(R139,MogulsDD!$A$1:$C$1001,3,FALSE)*(N139+P139))/2)&gt;3.75),3.75,((VLOOKUP(R139,MogulsDD!$A$1:$C$1001,3,FALSE)*(N139+P139))/2)))+IF(((18-((12*S139)/$J$5))&gt;7.5),7.5,IF(((18-((12*S139)/$J$5))&lt;0),0,(18-((12*S139)/$J$5))))</f>
        <v>0</v>
      </c>
      <c r="U139" s="99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93"/>
      <c r="AK139" s="48"/>
      <c r="AL139" s="76"/>
      <c r="AM139" s="76"/>
    </row>
    <row r="140" spans="1:39" ht="12.75" customHeight="1">
      <c r="A140" s="12">
        <f t="shared" si="3"/>
        <v>20</v>
      </c>
      <c r="B140" s="55"/>
      <c r="C140" s="17"/>
      <c r="D140" s="17"/>
      <c r="E140" s="17"/>
      <c r="F140" s="17"/>
      <c r="G140" s="17"/>
      <c r="H140" s="17"/>
      <c r="I140" s="56"/>
      <c r="J140" s="85"/>
      <c r="K140" s="26"/>
      <c r="L140" s="26"/>
      <c r="M140" s="38"/>
      <c r="N140" s="38"/>
      <c r="O140" s="82"/>
      <c r="P140" s="82"/>
      <c r="Q140" s="16" t="s">
        <v>243</v>
      </c>
      <c r="R140" s="16" t="s">
        <v>243</v>
      </c>
      <c r="S140" s="10">
        <v>9999</v>
      </c>
      <c r="T140" s="100">
        <f>((((J140+K140)+L140)+IF((((VLOOKUP(Q140,MogulsDD!$A$1:$C$1001,3,FALSE)*(M140+O140))/2)&gt;3.75),3.75,((VLOOKUP(Q140,MogulsDD!$A$1:$C$1001,3,FALSE)*(M140+O140))/2)))+IF((((VLOOKUP(R140,MogulsDD!$A$1:$C$1001,3,FALSE)*(N140+P140))/2)&gt;3.75),3.75,((VLOOKUP(R140,MogulsDD!$A$1:$C$1001,3,FALSE)*(N140+P140))/2)))+IF(((18-((12*S140)/$J$5))&gt;7.5),7.5,IF(((18-((12*S140)/$J$5))&lt;0),0,(18-((12*S140)/$J$5))))</f>
        <v>0</v>
      </c>
      <c r="U140" s="99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93"/>
      <c r="AK140" s="48"/>
      <c r="AL140" s="76"/>
      <c r="AM140" s="76"/>
    </row>
    <row r="141" spans="1:39" ht="12.75" customHeight="1">
      <c r="A141" s="15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15"/>
      <c r="R141" s="15"/>
      <c r="S141" s="15"/>
      <c r="T141" s="15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76"/>
      <c r="AM141" s="76"/>
    </row>
    <row r="142" spans="1:39" ht="12.75" customHeight="1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76"/>
      <c r="AM142" s="76"/>
    </row>
    <row r="143" spans="1:39" ht="12.75" customHeight="1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76"/>
      <c r="AM143" s="76"/>
    </row>
    <row r="144" spans="1:39" ht="12.75" customHeight="1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76"/>
      <c r="AM144" s="76"/>
    </row>
    <row r="145" spans="1:39" ht="12.75" customHeight="1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76"/>
      <c r="AM145" s="76"/>
    </row>
    <row r="146" spans="1:39" ht="12.75" customHeight="1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76"/>
      <c r="AM146" s="76"/>
    </row>
    <row r="147" spans="1:39" ht="12.75" customHeight="1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76"/>
      <c r="AM147" s="76"/>
    </row>
    <row r="148" spans="1:39" ht="12.75" customHeight="1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76"/>
      <c r="AM148" s="76"/>
    </row>
    <row r="149" spans="1:39" ht="12.75" customHeight="1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76"/>
      <c r="AM149" s="76"/>
    </row>
    <row r="150" spans="1:39" ht="12.75" customHeight="1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76"/>
      <c r="AM150" s="76"/>
    </row>
    <row r="151" spans="1:39" ht="12.75" customHeight="1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76"/>
      <c r="AM151" s="76"/>
    </row>
    <row r="152" spans="1:39" ht="12.75" customHeight="1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76"/>
      <c r="AM152" s="76"/>
    </row>
    <row r="153" spans="1:39" ht="12.75" customHeight="1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76"/>
      <c r="AM153" s="76"/>
    </row>
    <row r="154" spans="1:39" ht="12.75" customHeight="1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76"/>
      <c r="AM154" s="76"/>
    </row>
    <row r="155" spans="1:39" ht="12.75" customHeight="1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76"/>
      <c r="AM155" s="76"/>
    </row>
    <row r="156" spans="1:39" ht="12.75" customHeight="1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76"/>
      <c r="AM156" s="76"/>
    </row>
    <row r="157" spans="1:39" ht="12.75" customHeight="1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76"/>
      <c r="AM157" s="76"/>
    </row>
    <row r="158" spans="1:39" ht="12.75" customHeight="1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76"/>
      <c r="AM158" s="76"/>
    </row>
    <row r="159" spans="1:39" ht="12.75" customHeight="1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76"/>
      <c r="AM159" s="76"/>
    </row>
    <row r="160" spans="1:39" ht="12.75" customHeight="1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76"/>
      <c r="AM160" s="76"/>
    </row>
    <row r="161" spans="1:39" ht="12.75" customHeight="1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</row>
  </sheetData>
  <mergeCells count="12">
    <mergeCell ref="A1:I1"/>
    <mergeCell ref="A2:I2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V23"/>
  <sheetViews>
    <sheetView workbookViewId="0"/>
  </sheetViews>
  <sheetFormatPr defaultColWidth="17.140625" defaultRowHeight="12.75" customHeight="1"/>
  <sheetData>
    <row r="1" spans="1:22" ht="12.75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ht="18">
      <c r="A2" s="115" t="s">
        <v>118</v>
      </c>
      <c r="B2" s="115"/>
      <c r="C2" s="115"/>
      <c r="D2" s="115"/>
      <c r="E2" s="115"/>
      <c r="F2" s="115"/>
      <c r="G2" s="115"/>
      <c r="H2" s="115"/>
      <c r="I2" s="115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12.75" customHeight="1">
      <c r="A3" s="13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pans="1:22" ht="12.75" customHeight="1">
      <c r="A4" s="71"/>
      <c r="B4" s="21"/>
      <c r="C4" s="21"/>
      <c r="D4" s="21"/>
      <c r="E4" s="21"/>
      <c r="F4" s="21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22" ht="12.75" customHeight="1">
      <c r="A5" s="116" t="s">
        <v>1</v>
      </c>
      <c r="B5" s="118"/>
      <c r="C5" s="119" t="s">
        <v>222</v>
      </c>
      <c r="D5" s="119"/>
      <c r="E5" s="119"/>
      <c r="F5" s="119"/>
      <c r="G5" s="45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</row>
    <row r="6" spans="1:22" ht="12.75" customHeight="1">
      <c r="A6" s="106" t="s">
        <v>2</v>
      </c>
      <c r="B6" s="108"/>
      <c r="C6" s="109"/>
      <c r="D6" s="109"/>
      <c r="E6" s="109"/>
      <c r="F6" s="109"/>
      <c r="G6" s="45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22" ht="12.75" customHeight="1">
      <c r="A7" s="106" t="s">
        <v>3</v>
      </c>
      <c r="B7" s="108"/>
      <c r="C7" s="109" t="s">
        <v>224</v>
      </c>
      <c r="D7" s="109"/>
      <c r="E7" s="109"/>
      <c r="F7" s="109"/>
      <c r="G7" s="4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</row>
    <row r="8" spans="1:22" ht="12.75" customHeight="1">
      <c r="A8" s="106" t="s">
        <v>4</v>
      </c>
      <c r="B8" s="108"/>
      <c r="C8" s="109" t="s">
        <v>121</v>
      </c>
      <c r="D8" s="109"/>
      <c r="E8" s="109"/>
      <c r="F8" s="109"/>
      <c r="G8" s="45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</row>
    <row r="9" spans="1:22" ht="12.75" customHeight="1">
      <c r="A9" s="110" t="s">
        <v>5</v>
      </c>
      <c r="B9" s="112"/>
      <c r="C9" s="113" t="s">
        <v>225</v>
      </c>
      <c r="D9" s="113"/>
      <c r="E9" s="113"/>
      <c r="F9" s="113"/>
      <c r="G9" s="45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</row>
    <row r="10" spans="1:22" ht="12.75" customHeight="1">
      <c r="A10" s="66"/>
      <c r="B10" s="66"/>
      <c r="C10" s="66"/>
      <c r="D10" s="66"/>
      <c r="E10" s="66"/>
      <c r="F10" s="66"/>
      <c r="G10" s="31"/>
      <c r="H10" s="31"/>
      <c r="I10" s="31"/>
      <c r="J10" s="31"/>
      <c r="K10" s="31"/>
      <c r="L10" s="31"/>
      <c r="M10" s="76"/>
      <c r="N10" s="76"/>
      <c r="O10" s="76"/>
      <c r="P10" s="76"/>
      <c r="Q10" s="76"/>
      <c r="R10" s="76"/>
      <c r="S10" s="76"/>
      <c r="T10" s="76"/>
      <c r="U10" s="76"/>
      <c r="V10" s="76"/>
    </row>
    <row r="11" spans="1:22" ht="12.7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76"/>
      <c r="N11" s="76"/>
      <c r="O11" s="76"/>
      <c r="P11" s="76"/>
      <c r="Q11" s="76"/>
      <c r="R11" s="76"/>
      <c r="S11" s="76"/>
      <c r="T11" s="76"/>
      <c r="U11" s="76"/>
      <c r="V11" s="76"/>
    </row>
    <row r="12" spans="1:22" ht="12.7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76"/>
      <c r="N12" s="76"/>
      <c r="O12" s="76"/>
      <c r="P12" s="76"/>
      <c r="Q12" s="76"/>
      <c r="R12" s="76"/>
      <c r="S12" s="76"/>
      <c r="T12" s="76"/>
      <c r="U12" s="76"/>
      <c r="V12" s="76"/>
    </row>
    <row r="13" spans="1:22" ht="12.75" customHeight="1">
      <c r="A13" s="120" t="s">
        <v>6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59"/>
      <c r="N13" s="31"/>
      <c r="O13" s="31"/>
      <c r="P13" s="31"/>
      <c r="Q13" s="31"/>
      <c r="R13" s="31"/>
      <c r="S13" s="31"/>
      <c r="T13" s="31"/>
      <c r="U13" s="31"/>
      <c r="V13" s="31"/>
    </row>
    <row r="14" spans="1:22" ht="12.75" customHeight="1">
      <c r="A14" s="49" t="s">
        <v>286</v>
      </c>
      <c r="B14" s="49" t="s">
        <v>8</v>
      </c>
      <c r="C14" s="49" t="s">
        <v>9</v>
      </c>
      <c r="D14" s="49" t="s">
        <v>10</v>
      </c>
      <c r="E14" s="49" t="s">
        <v>287</v>
      </c>
      <c r="F14" s="94"/>
      <c r="G14" s="49" t="s">
        <v>288</v>
      </c>
      <c r="H14" s="49" t="s">
        <v>286</v>
      </c>
      <c r="I14" s="49" t="s">
        <v>8</v>
      </c>
      <c r="J14" s="49" t="s">
        <v>289</v>
      </c>
      <c r="K14" s="49" t="s">
        <v>287</v>
      </c>
      <c r="L14" s="49" t="s">
        <v>290</v>
      </c>
      <c r="M14" s="49" t="s">
        <v>291</v>
      </c>
      <c r="N14" s="49" t="s">
        <v>8</v>
      </c>
      <c r="O14" s="49" t="s">
        <v>289</v>
      </c>
      <c r="P14" s="49" t="s">
        <v>287</v>
      </c>
      <c r="Q14" s="49" t="s">
        <v>290</v>
      </c>
      <c r="R14" s="49" t="s">
        <v>292</v>
      </c>
      <c r="S14" s="49" t="s">
        <v>8</v>
      </c>
      <c r="T14" s="49" t="s">
        <v>289</v>
      </c>
      <c r="U14" s="49" t="s">
        <v>287</v>
      </c>
      <c r="V14" s="49" t="s">
        <v>293</v>
      </c>
    </row>
    <row r="15" spans="1:22" ht="12.75" customHeight="1">
      <c r="A15" s="90">
        <v>1</v>
      </c>
      <c r="B15" s="90">
        <v>69</v>
      </c>
      <c r="C15" s="87" t="s">
        <v>233</v>
      </c>
      <c r="D15" s="87" t="s">
        <v>234</v>
      </c>
      <c r="E15" s="90">
        <v>19.2363414634146</v>
      </c>
      <c r="F15" s="45"/>
      <c r="G15" s="53"/>
      <c r="H15" s="90">
        <v>1</v>
      </c>
      <c r="I15" s="90">
        <f>B15</f>
        <v>69</v>
      </c>
      <c r="J15" s="90" t="s">
        <v>294</v>
      </c>
      <c r="K15" s="90"/>
      <c r="L15" s="90">
        <v>69</v>
      </c>
      <c r="M15" s="94"/>
      <c r="N15" s="90">
        <f>L15</f>
        <v>69</v>
      </c>
      <c r="O15" s="90" t="s">
        <v>294</v>
      </c>
      <c r="P15" s="90"/>
      <c r="Q15" s="90">
        <v>69</v>
      </c>
      <c r="R15" s="95"/>
      <c r="S15" s="90">
        <f>Q15</f>
        <v>69</v>
      </c>
      <c r="T15" s="90" t="s">
        <v>294</v>
      </c>
      <c r="U15" s="90"/>
      <c r="V15" s="90" t="s">
        <v>233</v>
      </c>
    </row>
    <row r="16" spans="1:22" ht="12.75" customHeight="1">
      <c r="A16" s="90">
        <v>2</v>
      </c>
      <c r="B16" s="90">
        <v>8</v>
      </c>
      <c r="C16" s="87" t="s">
        <v>202</v>
      </c>
      <c r="D16" s="87" t="s">
        <v>240</v>
      </c>
      <c r="E16" s="90">
        <v>17.3366463414634</v>
      </c>
      <c r="F16" s="45"/>
      <c r="G16" s="41"/>
      <c r="H16" s="90">
        <v>8</v>
      </c>
      <c r="I16" s="90">
        <f>B22</f>
        <v>4</v>
      </c>
      <c r="J16" s="90" t="s">
        <v>295</v>
      </c>
      <c r="K16" s="90">
        <f>(((1+2)+0)+1)+0</f>
        <v>4</v>
      </c>
      <c r="L16" s="58"/>
      <c r="M16" s="41"/>
      <c r="N16" s="90">
        <f>L17</f>
        <v>7</v>
      </c>
      <c r="O16" s="90" t="s">
        <v>295</v>
      </c>
      <c r="P16" s="90">
        <v>0</v>
      </c>
      <c r="Q16" s="58"/>
      <c r="R16" s="97"/>
      <c r="S16" s="90">
        <f>Q17</f>
        <v>9</v>
      </c>
      <c r="T16" s="90" t="s">
        <v>295</v>
      </c>
      <c r="U16" s="90">
        <f>(((3+3)+0)+2)+2</f>
        <v>10</v>
      </c>
      <c r="V16" s="49" t="s">
        <v>296</v>
      </c>
    </row>
    <row r="17" spans="1:22" ht="12.75" customHeight="1">
      <c r="A17" s="90">
        <v>3</v>
      </c>
      <c r="B17" s="90">
        <v>9</v>
      </c>
      <c r="C17" s="87" t="s">
        <v>237</v>
      </c>
      <c r="D17" s="87" t="s">
        <v>238</v>
      </c>
      <c r="E17" s="90">
        <v>17.099987804878001</v>
      </c>
      <c r="F17" s="45"/>
      <c r="G17" s="41"/>
      <c r="H17" s="90">
        <v>4</v>
      </c>
      <c r="I17" s="90">
        <f>B18</f>
        <v>5</v>
      </c>
      <c r="J17" s="90" t="s">
        <v>294</v>
      </c>
      <c r="K17" s="90"/>
      <c r="L17" s="90">
        <v>7</v>
      </c>
      <c r="M17" s="74"/>
      <c r="N17" s="90">
        <f>L19</f>
        <v>9</v>
      </c>
      <c r="O17" s="90" t="s">
        <v>295</v>
      </c>
      <c r="P17" s="90">
        <v>25</v>
      </c>
      <c r="Q17" s="90">
        <v>9</v>
      </c>
      <c r="R17" s="34"/>
      <c r="S17" s="92"/>
      <c r="T17" s="92"/>
      <c r="U17" s="57"/>
      <c r="V17" s="90" t="s">
        <v>237</v>
      </c>
    </row>
    <row r="18" spans="1:22" ht="12.75" customHeight="1">
      <c r="A18" s="90">
        <v>4</v>
      </c>
      <c r="B18" s="90">
        <v>5</v>
      </c>
      <c r="C18" s="87" t="s">
        <v>19</v>
      </c>
      <c r="D18" s="87" t="s">
        <v>20</v>
      </c>
      <c r="E18" s="90">
        <v>15.759012195122001</v>
      </c>
      <c r="F18" s="45"/>
      <c r="G18" s="41"/>
      <c r="H18" s="90">
        <v>5</v>
      </c>
      <c r="I18" s="90">
        <f>B19</f>
        <v>7</v>
      </c>
      <c r="J18" s="90" t="s">
        <v>295</v>
      </c>
      <c r="K18" s="90">
        <f>(((2+3)+5)+1)+3</f>
        <v>14</v>
      </c>
      <c r="L18" s="58"/>
      <c r="M18" s="41"/>
      <c r="N18" s="90">
        <f>L21</f>
        <v>8</v>
      </c>
      <c r="O18" s="90" t="s">
        <v>294</v>
      </c>
      <c r="P18" s="90"/>
      <c r="Q18" s="37"/>
      <c r="R18" s="105"/>
      <c r="S18" s="105"/>
      <c r="T18" s="105"/>
      <c r="U18" s="105"/>
      <c r="V18" s="64"/>
    </row>
    <row r="19" spans="1:22" ht="12.75" customHeight="1">
      <c r="A19" s="90">
        <v>5</v>
      </c>
      <c r="B19" s="90">
        <v>7</v>
      </c>
      <c r="C19" s="87" t="s">
        <v>241</v>
      </c>
      <c r="D19" s="87" t="s">
        <v>242</v>
      </c>
      <c r="E19" s="90">
        <v>15.1673536585366</v>
      </c>
      <c r="F19" s="45"/>
      <c r="G19" s="41"/>
      <c r="H19" s="90">
        <v>3</v>
      </c>
      <c r="I19" s="90">
        <f>B17</f>
        <v>9</v>
      </c>
      <c r="J19" s="90" t="s">
        <v>294</v>
      </c>
      <c r="K19" s="90"/>
      <c r="L19" s="90">
        <v>9</v>
      </c>
      <c r="M19" s="45"/>
      <c r="N19" s="15"/>
      <c r="O19" s="15"/>
      <c r="P19" s="15"/>
      <c r="Q19" s="41"/>
      <c r="R19" s="49" t="s">
        <v>297</v>
      </c>
      <c r="S19" s="49" t="s">
        <v>8</v>
      </c>
      <c r="T19" s="49" t="s">
        <v>289</v>
      </c>
      <c r="U19" s="49" t="s">
        <v>287</v>
      </c>
      <c r="V19" s="49" t="s">
        <v>298</v>
      </c>
    </row>
    <row r="20" spans="1:22" ht="12.75" customHeight="1">
      <c r="A20" s="90">
        <v>6</v>
      </c>
      <c r="B20" s="90">
        <v>6</v>
      </c>
      <c r="C20" s="87" t="s">
        <v>24</v>
      </c>
      <c r="D20" s="87" t="s">
        <v>25</v>
      </c>
      <c r="E20" s="90">
        <v>13.9188750243902</v>
      </c>
      <c r="F20" s="45"/>
      <c r="G20" s="41"/>
      <c r="H20" s="90">
        <v>6</v>
      </c>
      <c r="I20" s="90">
        <f>B20</f>
        <v>6</v>
      </c>
      <c r="J20" s="90" t="s">
        <v>295</v>
      </c>
      <c r="K20" s="90">
        <f>(((2+2)+3)+2)+3</f>
        <v>12</v>
      </c>
      <c r="L20" s="58"/>
      <c r="M20" s="76"/>
      <c r="N20" s="76"/>
      <c r="O20" s="76"/>
      <c r="P20" s="76"/>
      <c r="Q20" s="76"/>
      <c r="R20" s="53"/>
      <c r="S20" s="90">
        <v>7</v>
      </c>
      <c r="T20" s="90" t="s">
        <v>299</v>
      </c>
      <c r="U20" s="90">
        <v>0</v>
      </c>
      <c r="V20" s="90" t="s">
        <v>202</v>
      </c>
    </row>
    <row r="21" spans="1:22" ht="12.75" customHeight="1">
      <c r="A21" s="90">
        <v>7</v>
      </c>
      <c r="B21" s="90">
        <v>1</v>
      </c>
      <c r="C21" s="87" t="s">
        <v>244</v>
      </c>
      <c r="D21" s="87" t="s">
        <v>245</v>
      </c>
      <c r="E21" s="90">
        <v>10.610341463414599</v>
      </c>
      <c r="F21" s="45"/>
      <c r="G21" s="41"/>
      <c r="H21" s="90">
        <v>7</v>
      </c>
      <c r="I21" s="90">
        <f>B21</f>
        <v>1</v>
      </c>
      <c r="J21" s="90" t="s">
        <v>295</v>
      </c>
      <c r="K21" s="90">
        <f>(((1+2)+0)+1)+1</f>
        <v>5</v>
      </c>
      <c r="L21" s="90">
        <v>8</v>
      </c>
      <c r="M21" s="45"/>
      <c r="N21" s="76"/>
      <c r="O21" s="76"/>
      <c r="P21" s="76"/>
      <c r="Q21" s="76"/>
      <c r="R21" s="41"/>
      <c r="S21" s="90">
        <v>8</v>
      </c>
      <c r="T21" s="90" t="s">
        <v>294</v>
      </c>
      <c r="U21" s="10"/>
      <c r="V21" s="49" t="s">
        <v>300</v>
      </c>
    </row>
    <row r="22" spans="1:22" ht="12.75" customHeight="1">
      <c r="A22" s="90">
        <v>8</v>
      </c>
      <c r="B22" s="90">
        <v>4</v>
      </c>
      <c r="C22" s="87" t="s">
        <v>202</v>
      </c>
      <c r="D22" s="87" t="s">
        <v>246</v>
      </c>
      <c r="E22" s="90">
        <v>10.3181951219512</v>
      </c>
      <c r="F22" s="45"/>
      <c r="G22" s="41"/>
      <c r="H22" s="90">
        <v>2</v>
      </c>
      <c r="I22" s="90">
        <f>B16</f>
        <v>8</v>
      </c>
      <c r="J22" s="90" t="s">
        <v>294</v>
      </c>
      <c r="K22" s="90"/>
      <c r="L22" s="37"/>
      <c r="M22" s="76"/>
      <c r="N22" s="76"/>
      <c r="O22" s="76"/>
      <c r="P22" s="76"/>
      <c r="Q22" s="76"/>
      <c r="R22" s="76"/>
      <c r="S22" s="15"/>
      <c r="T22" s="15"/>
      <c r="U22" s="53"/>
      <c r="V22" s="90" t="s">
        <v>241</v>
      </c>
    </row>
    <row r="23" spans="1:22" ht="12.75" customHeight="1">
      <c r="A23" s="65"/>
      <c r="B23" s="65"/>
      <c r="C23" s="65"/>
      <c r="D23" s="65"/>
      <c r="E23" s="65"/>
      <c r="H23" s="65"/>
      <c r="I23" s="65"/>
      <c r="J23" s="65"/>
      <c r="K23" s="65"/>
      <c r="V23" s="65"/>
    </row>
  </sheetData>
  <mergeCells count="13">
    <mergeCell ref="A1:I1"/>
    <mergeCell ref="A2:I2"/>
    <mergeCell ref="A5:B5"/>
    <mergeCell ref="C5:F5"/>
    <mergeCell ref="A6:B6"/>
    <mergeCell ref="C6:F6"/>
    <mergeCell ref="A13:L13"/>
    <mergeCell ref="A7:B7"/>
    <mergeCell ref="C7:F7"/>
    <mergeCell ref="A8:B8"/>
    <mergeCell ref="C8:F8"/>
    <mergeCell ref="A9:B9"/>
    <mergeCell ref="C9:F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3"/>
  <sheetViews>
    <sheetView workbookViewId="0"/>
  </sheetViews>
  <sheetFormatPr defaultColWidth="17.140625" defaultRowHeight="12.75" customHeight="1"/>
  <sheetData>
    <row r="1" spans="1:18" ht="12.75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76"/>
      <c r="K1" s="76"/>
      <c r="L1" s="76"/>
      <c r="M1" s="76"/>
      <c r="N1" s="76"/>
      <c r="O1" s="76"/>
      <c r="P1" s="76"/>
      <c r="Q1" s="76"/>
    </row>
    <row r="2" spans="1:18" ht="18">
      <c r="A2" s="115" t="s">
        <v>118</v>
      </c>
      <c r="B2" s="115"/>
      <c r="C2" s="115"/>
      <c r="D2" s="115"/>
      <c r="E2" s="115"/>
      <c r="F2" s="115"/>
      <c r="G2" s="115"/>
      <c r="H2" s="115"/>
      <c r="I2" s="115"/>
      <c r="J2" s="76"/>
      <c r="K2" s="76"/>
      <c r="L2" s="76"/>
      <c r="M2" s="76"/>
      <c r="N2" s="76"/>
      <c r="O2" s="76"/>
      <c r="P2" s="76"/>
      <c r="Q2" s="76"/>
    </row>
    <row r="3" spans="1:18" ht="12.75" customHeight="1">
      <c r="A3" s="13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8" ht="12.75" customHeight="1">
      <c r="A4" s="71"/>
      <c r="B4" s="21"/>
      <c r="C4" s="21"/>
      <c r="D4" s="21"/>
      <c r="E4" s="21"/>
      <c r="F4" s="21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8" ht="12.75" customHeight="1">
      <c r="A5" s="116" t="s">
        <v>1</v>
      </c>
      <c r="B5" s="118"/>
      <c r="C5" s="119" t="s">
        <v>222</v>
      </c>
      <c r="D5" s="119"/>
      <c r="E5" s="119"/>
      <c r="F5" s="119"/>
      <c r="G5" s="45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8" ht="12.75" customHeight="1">
      <c r="A6" s="106" t="s">
        <v>2</v>
      </c>
      <c r="B6" s="108"/>
      <c r="C6" s="109"/>
      <c r="D6" s="109"/>
      <c r="E6" s="109"/>
      <c r="F6" s="109"/>
      <c r="G6" s="45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8" ht="12.75" customHeight="1">
      <c r="A7" s="106" t="s">
        <v>3</v>
      </c>
      <c r="B7" s="108"/>
      <c r="C7" s="109" t="s">
        <v>224</v>
      </c>
      <c r="D7" s="109"/>
      <c r="E7" s="109"/>
      <c r="F7" s="109"/>
      <c r="G7" s="45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8" ht="12.75" customHeight="1">
      <c r="A8" s="106" t="s">
        <v>4</v>
      </c>
      <c r="B8" s="108"/>
      <c r="C8" s="109" t="s">
        <v>121</v>
      </c>
      <c r="D8" s="109"/>
      <c r="E8" s="109"/>
      <c r="F8" s="109"/>
      <c r="G8" s="45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8" ht="12.75" customHeight="1">
      <c r="A9" s="110" t="s">
        <v>5</v>
      </c>
      <c r="B9" s="112"/>
      <c r="C9" s="113" t="s">
        <v>225</v>
      </c>
      <c r="D9" s="113"/>
      <c r="E9" s="113"/>
      <c r="F9" s="113"/>
      <c r="G9" s="45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1:18" ht="12.75" customHeight="1">
      <c r="A10" s="66"/>
      <c r="B10" s="66"/>
      <c r="C10" s="66"/>
      <c r="D10" s="66"/>
      <c r="E10" s="66"/>
      <c r="F10" s="66"/>
      <c r="G10" s="31"/>
      <c r="H10" s="31"/>
      <c r="I10" s="31"/>
      <c r="J10" s="31"/>
      <c r="K10" s="31"/>
      <c r="L10" s="31"/>
      <c r="M10" s="76"/>
      <c r="N10" s="76"/>
      <c r="O10" s="76"/>
      <c r="P10" s="76"/>
      <c r="Q10" s="31"/>
    </row>
    <row r="11" spans="1:18" ht="12.7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76"/>
      <c r="N11" s="76"/>
      <c r="O11" s="76"/>
      <c r="P11" s="76"/>
      <c r="Q11" s="15"/>
    </row>
    <row r="12" spans="1:18" ht="12.7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76"/>
      <c r="N12" s="76"/>
      <c r="O12" s="76"/>
      <c r="P12" s="76"/>
      <c r="Q12" s="76"/>
    </row>
    <row r="13" spans="1:18" ht="12.75" customHeight="1">
      <c r="A13" s="120" t="s">
        <v>50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59"/>
      <c r="N13" s="31"/>
      <c r="O13" s="31"/>
      <c r="P13" s="31"/>
      <c r="Q13" s="31"/>
    </row>
    <row r="14" spans="1:18" ht="12.75" customHeight="1">
      <c r="A14" s="49" t="s">
        <v>286</v>
      </c>
      <c r="B14" s="49" t="s">
        <v>8</v>
      </c>
      <c r="C14" s="49" t="s">
        <v>9</v>
      </c>
      <c r="D14" s="49" t="s">
        <v>10</v>
      </c>
      <c r="E14" s="49" t="s">
        <v>287</v>
      </c>
      <c r="F14" s="94"/>
      <c r="G14" s="49" t="s">
        <v>291</v>
      </c>
      <c r="H14" s="49" t="s">
        <v>286</v>
      </c>
      <c r="I14" s="49" t="s">
        <v>8</v>
      </c>
      <c r="J14" s="49" t="s">
        <v>289</v>
      </c>
      <c r="K14" s="49" t="s">
        <v>287</v>
      </c>
      <c r="L14" s="49" t="s">
        <v>290</v>
      </c>
      <c r="M14" s="49" t="s">
        <v>292</v>
      </c>
      <c r="N14" s="49" t="s">
        <v>8</v>
      </c>
      <c r="O14" s="49" t="s">
        <v>289</v>
      </c>
      <c r="P14" s="49" t="s">
        <v>287</v>
      </c>
      <c r="Q14" s="49" t="s">
        <v>301</v>
      </c>
      <c r="R14" s="73"/>
    </row>
    <row r="15" spans="1:18" ht="12.75" customHeight="1">
      <c r="A15" s="90">
        <v>1</v>
      </c>
      <c r="B15" s="90">
        <v>17</v>
      </c>
      <c r="C15" s="87" t="s">
        <v>277</v>
      </c>
      <c r="D15" s="87" t="s">
        <v>281</v>
      </c>
      <c r="E15" s="90">
        <v>13.408646341463401</v>
      </c>
      <c r="F15" s="45"/>
      <c r="G15" s="53"/>
      <c r="H15" s="90">
        <v>1</v>
      </c>
      <c r="I15" s="90">
        <f>B15</f>
        <v>17</v>
      </c>
      <c r="J15" s="90" t="s">
        <v>294</v>
      </c>
      <c r="K15" s="90"/>
      <c r="L15" s="90">
        <v>25</v>
      </c>
      <c r="M15" s="95"/>
      <c r="N15" s="90">
        <f>L15</f>
        <v>25</v>
      </c>
      <c r="O15" s="90" t="s">
        <v>295</v>
      </c>
      <c r="P15" s="90">
        <f>(((3+3)+3)+3)+3</f>
        <v>15</v>
      </c>
      <c r="Q15" s="87" t="s">
        <v>302</v>
      </c>
      <c r="R15" s="73"/>
    </row>
    <row r="16" spans="1:18" ht="12.75" customHeight="1">
      <c r="A16" s="90">
        <v>2</v>
      </c>
      <c r="B16" s="90">
        <v>18</v>
      </c>
      <c r="C16" s="87" t="s">
        <v>282</v>
      </c>
      <c r="D16" s="87" t="s">
        <v>283</v>
      </c>
      <c r="E16" s="90">
        <v>10.0322926829268</v>
      </c>
      <c r="F16" s="45"/>
      <c r="G16" s="41"/>
      <c r="H16" s="90">
        <v>4</v>
      </c>
      <c r="I16" s="90">
        <f>B18</f>
        <v>25</v>
      </c>
      <c r="J16" s="90" t="s">
        <v>295</v>
      </c>
      <c r="K16" s="90">
        <f>(((5+4)+5)+3)+5</f>
        <v>22</v>
      </c>
      <c r="L16" s="58"/>
      <c r="M16" s="97"/>
      <c r="N16" s="90">
        <f>L17</f>
        <v>18</v>
      </c>
      <c r="O16" s="90" t="s">
        <v>294</v>
      </c>
      <c r="P16" s="90"/>
      <c r="Q16" s="49" t="s">
        <v>303</v>
      </c>
      <c r="R16" s="73"/>
    </row>
    <row r="17" spans="1:18" ht="12.75" customHeight="1">
      <c r="A17" s="90">
        <v>3</v>
      </c>
      <c r="B17" s="90">
        <v>16</v>
      </c>
      <c r="C17" s="87" t="s">
        <v>282</v>
      </c>
      <c r="D17" s="87" t="s">
        <v>57</v>
      </c>
      <c r="E17" s="90">
        <v>0.79349999999999998</v>
      </c>
      <c r="F17" s="45"/>
      <c r="G17" s="41"/>
      <c r="H17" s="90">
        <v>3</v>
      </c>
      <c r="I17" s="90">
        <f>B17</f>
        <v>16</v>
      </c>
      <c r="J17" s="90" t="s">
        <v>295</v>
      </c>
      <c r="K17" s="90">
        <f>(((1+1)+1)+2)+1</f>
        <v>6</v>
      </c>
      <c r="L17" s="90">
        <v>18</v>
      </c>
      <c r="M17" s="45"/>
      <c r="N17" s="15"/>
      <c r="O17" s="15"/>
      <c r="P17" s="53"/>
      <c r="Q17" s="87" t="s">
        <v>304</v>
      </c>
      <c r="R17" s="73"/>
    </row>
    <row r="18" spans="1:18" ht="12.75" customHeight="1">
      <c r="A18" s="90">
        <v>4</v>
      </c>
      <c r="B18" s="90">
        <v>25</v>
      </c>
      <c r="C18" s="87" t="s">
        <v>277</v>
      </c>
      <c r="D18" s="87" t="s">
        <v>278</v>
      </c>
      <c r="E18" s="90">
        <v>0</v>
      </c>
      <c r="F18" s="45"/>
      <c r="G18" s="41"/>
      <c r="H18" s="90">
        <v>2</v>
      </c>
      <c r="I18" s="90">
        <f>B16</f>
        <v>18</v>
      </c>
      <c r="J18" s="90" t="s">
        <v>294</v>
      </c>
      <c r="K18" s="90"/>
      <c r="L18" s="37"/>
      <c r="M18" s="31"/>
      <c r="N18" s="31"/>
      <c r="O18" s="31"/>
      <c r="P18" s="31"/>
      <c r="Q18" s="64"/>
    </row>
    <row r="19" spans="1:18" ht="12.75" customHeight="1">
      <c r="A19" s="15"/>
      <c r="B19" s="15"/>
      <c r="C19" s="15"/>
      <c r="D19" s="15"/>
      <c r="E19" s="15"/>
      <c r="F19" s="76"/>
      <c r="G19" s="76"/>
      <c r="H19" s="15"/>
      <c r="I19" s="15"/>
      <c r="J19" s="15"/>
      <c r="K19" s="15"/>
      <c r="L19" s="41"/>
      <c r="M19" s="49" t="s">
        <v>297</v>
      </c>
      <c r="N19" s="49" t="s">
        <v>8</v>
      </c>
      <c r="O19" s="49" t="s">
        <v>289</v>
      </c>
      <c r="P19" s="49" t="s">
        <v>287</v>
      </c>
      <c r="Q19" s="49" t="s">
        <v>305</v>
      </c>
      <c r="R19" s="73"/>
    </row>
    <row r="20" spans="1:18" ht="12.75" customHeight="1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53"/>
      <c r="N20" s="90">
        <v>16</v>
      </c>
      <c r="O20" s="90" t="s">
        <v>294</v>
      </c>
      <c r="P20" s="10"/>
      <c r="Q20" s="87" t="s">
        <v>306</v>
      </c>
      <c r="R20" s="73"/>
    </row>
    <row r="21" spans="1:18" ht="12.75" customHeight="1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41"/>
      <c r="N21" s="90">
        <v>17</v>
      </c>
      <c r="O21" s="90" t="s">
        <v>295</v>
      </c>
      <c r="P21" s="10">
        <f>(((3+3)+2)+2)+2</f>
        <v>12</v>
      </c>
      <c r="Q21" s="49" t="s">
        <v>307</v>
      </c>
      <c r="R21" s="73"/>
    </row>
    <row r="22" spans="1:18" ht="12.75" customHeight="1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15"/>
      <c r="O22" s="15"/>
      <c r="P22" s="53"/>
      <c r="Q22" s="87" t="s">
        <v>277</v>
      </c>
      <c r="R22" s="73"/>
    </row>
    <row r="23" spans="1:18" ht="12.75" customHeight="1">
      <c r="Q23" s="65"/>
    </row>
  </sheetData>
  <mergeCells count="13">
    <mergeCell ref="A1:I1"/>
    <mergeCell ref="A2:I2"/>
    <mergeCell ref="A5:B5"/>
    <mergeCell ref="C5:F5"/>
    <mergeCell ref="A6:B6"/>
    <mergeCell ref="C6:F6"/>
    <mergeCell ref="A13:L13"/>
    <mergeCell ref="A7:B7"/>
    <mergeCell ref="C7:F7"/>
    <mergeCell ref="A8:B8"/>
    <mergeCell ref="C8:F8"/>
    <mergeCell ref="A9:B9"/>
    <mergeCell ref="C9:F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30"/>
  <sheetViews>
    <sheetView workbookViewId="0"/>
  </sheetViews>
  <sheetFormatPr defaultColWidth="17.140625" defaultRowHeight="12.75" customHeight="1"/>
  <sheetData>
    <row r="1" spans="1:27" ht="12.75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27" ht="18">
      <c r="A2" s="115" t="s">
        <v>118</v>
      </c>
      <c r="B2" s="115"/>
      <c r="C2" s="115"/>
      <c r="D2" s="115"/>
      <c r="E2" s="115"/>
      <c r="F2" s="115"/>
      <c r="G2" s="115"/>
      <c r="H2" s="115"/>
      <c r="I2" s="115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</row>
    <row r="3" spans="1:27" ht="12.75" customHeight="1">
      <c r="A3" s="13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pans="1:27" ht="12.75" customHeight="1">
      <c r="A4" s="71"/>
      <c r="B4" s="21"/>
      <c r="C4" s="21"/>
      <c r="D4" s="21"/>
      <c r="E4" s="21"/>
      <c r="F4" s="21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</row>
    <row r="5" spans="1:27" ht="12.75" customHeight="1">
      <c r="A5" s="116" t="s">
        <v>1</v>
      </c>
      <c r="B5" s="118"/>
      <c r="C5" s="119" t="s">
        <v>222</v>
      </c>
      <c r="D5" s="119"/>
      <c r="E5" s="119"/>
      <c r="F5" s="119"/>
      <c r="G5" s="45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pans="1:27" ht="12.75" customHeight="1">
      <c r="A6" s="106" t="s">
        <v>2</v>
      </c>
      <c r="B6" s="108"/>
      <c r="C6" s="109"/>
      <c r="D6" s="109"/>
      <c r="E6" s="109"/>
      <c r="F6" s="109"/>
      <c r="G6" s="45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</row>
    <row r="7" spans="1:27" ht="12.75" customHeight="1">
      <c r="A7" s="106" t="s">
        <v>3</v>
      </c>
      <c r="B7" s="108"/>
      <c r="C7" s="109" t="s">
        <v>224</v>
      </c>
      <c r="D7" s="109"/>
      <c r="E7" s="109"/>
      <c r="F7" s="109"/>
      <c r="G7" s="4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</row>
    <row r="8" spans="1:27" ht="12.75" customHeight="1">
      <c r="A8" s="106" t="s">
        <v>4</v>
      </c>
      <c r="B8" s="108"/>
      <c r="C8" s="109" t="s">
        <v>121</v>
      </c>
      <c r="D8" s="109"/>
      <c r="E8" s="109"/>
      <c r="F8" s="109"/>
      <c r="G8" s="45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</row>
    <row r="9" spans="1:27" ht="12.75" customHeight="1">
      <c r="A9" s="110" t="s">
        <v>5</v>
      </c>
      <c r="B9" s="112"/>
      <c r="C9" s="113" t="s">
        <v>225</v>
      </c>
      <c r="D9" s="113"/>
      <c r="E9" s="113"/>
      <c r="F9" s="113"/>
      <c r="G9" s="45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</row>
    <row r="10" spans="1:27" ht="12.75" customHeight="1">
      <c r="A10" s="72"/>
      <c r="B10" s="66"/>
      <c r="C10" s="66"/>
      <c r="D10" s="66"/>
      <c r="E10" s="66"/>
      <c r="F10" s="66"/>
      <c r="G10" s="31"/>
      <c r="H10" s="31"/>
      <c r="I10" s="31"/>
      <c r="J10" s="31"/>
      <c r="K10" s="31"/>
      <c r="L10" s="31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</row>
    <row r="11" spans="1:27" ht="12.75" customHeight="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</row>
    <row r="12" spans="1:27" ht="12.75" customHeight="1">
      <c r="A12" s="120" t="s">
        <v>50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59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ht="12.75" customHeight="1">
      <c r="A13" s="49" t="s">
        <v>286</v>
      </c>
      <c r="B13" s="49" t="s">
        <v>8</v>
      </c>
      <c r="C13" s="49" t="s">
        <v>9</v>
      </c>
      <c r="D13" s="49" t="s">
        <v>10</v>
      </c>
      <c r="E13" s="49" t="s">
        <v>287</v>
      </c>
      <c r="F13" s="94"/>
      <c r="G13" s="49" t="s">
        <v>288</v>
      </c>
      <c r="H13" s="49" t="s">
        <v>286</v>
      </c>
      <c r="I13" s="49" t="s">
        <v>8</v>
      </c>
      <c r="J13" s="49" t="s">
        <v>289</v>
      </c>
      <c r="K13" s="49" t="s">
        <v>287</v>
      </c>
      <c r="L13" s="49" t="s">
        <v>290</v>
      </c>
      <c r="M13" s="49" t="s">
        <v>308</v>
      </c>
      <c r="N13" s="49" t="s">
        <v>8</v>
      </c>
      <c r="O13" s="49" t="s">
        <v>289</v>
      </c>
      <c r="P13" s="49" t="s">
        <v>287</v>
      </c>
      <c r="Q13" s="49" t="s">
        <v>290</v>
      </c>
      <c r="R13" s="49" t="s">
        <v>291</v>
      </c>
      <c r="S13" s="49" t="s">
        <v>8</v>
      </c>
      <c r="T13" s="49" t="s">
        <v>289</v>
      </c>
      <c r="U13" s="49" t="s">
        <v>287</v>
      </c>
      <c r="V13" s="49" t="s">
        <v>290</v>
      </c>
      <c r="W13" s="49" t="s">
        <v>292</v>
      </c>
      <c r="X13" s="49" t="s">
        <v>8</v>
      </c>
      <c r="Y13" s="49" t="s">
        <v>289</v>
      </c>
      <c r="Z13" s="49" t="s">
        <v>287</v>
      </c>
      <c r="AA13" s="49" t="s">
        <v>293</v>
      </c>
    </row>
    <row r="14" spans="1:27" ht="12.75" customHeight="1">
      <c r="A14" s="90">
        <v>1</v>
      </c>
      <c r="B14" s="90">
        <v>37</v>
      </c>
      <c r="C14" s="10" t="s">
        <v>247</v>
      </c>
      <c r="D14" s="10" t="s">
        <v>248</v>
      </c>
      <c r="E14" s="90">
        <v>25.935500000000001</v>
      </c>
      <c r="F14" s="45"/>
      <c r="G14" s="53"/>
      <c r="H14" s="90">
        <v>1</v>
      </c>
      <c r="I14" s="90">
        <f>B14</f>
        <v>37</v>
      </c>
      <c r="J14" s="10" t="s">
        <v>294</v>
      </c>
      <c r="K14" s="10"/>
      <c r="L14" s="10">
        <v>37</v>
      </c>
      <c r="M14" s="94"/>
      <c r="N14" s="90">
        <f>L14</f>
        <v>37</v>
      </c>
      <c r="O14" s="10" t="s">
        <v>294</v>
      </c>
      <c r="P14" s="10"/>
      <c r="Q14" s="10">
        <v>37</v>
      </c>
      <c r="R14" s="94"/>
      <c r="S14" s="90">
        <f>Q14</f>
        <v>37</v>
      </c>
      <c r="T14" s="10" t="s">
        <v>294</v>
      </c>
      <c r="U14" s="90"/>
      <c r="V14" s="10">
        <v>37</v>
      </c>
      <c r="W14" s="94"/>
      <c r="X14" s="90">
        <f>V14</f>
        <v>37</v>
      </c>
      <c r="Y14" s="10" t="s">
        <v>294</v>
      </c>
      <c r="Z14" s="10"/>
      <c r="AA14" s="90" t="s">
        <v>247</v>
      </c>
    </row>
    <row r="15" spans="1:27" ht="12.75" customHeight="1">
      <c r="A15" s="90">
        <v>2</v>
      </c>
      <c r="B15" s="90">
        <v>38</v>
      </c>
      <c r="C15" s="10" t="s">
        <v>252</v>
      </c>
      <c r="D15" s="10" t="s">
        <v>253</v>
      </c>
      <c r="E15" s="90">
        <v>24.1320609756098</v>
      </c>
      <c r="F15" s="45"/>
      <c r="G15" s="41"/>
      <c r="H15" s="90">
        <v>16</v>
      </c>
      <c r="I15" s="90">
        <f>B29</f>
        <v>42</v>
      </c>
      <c r="J15" s="10" t="s">
        <v>295</v>
      </c>
      <c r="K15" s="10">
        <f>(((0+1)+0)+0)+0</f>
        <v>1</v>
      </c>
      <c r="L15" s="23"/>
      <c r="M15" s="41"/>
      <c r="N15" s="90">
        <f>L16</f>
        <v>35</v>
      </c>
      <c r="O15" s="10" t="s">
        <v>295</v>
      </c>
      <c r="P15" s="10">
        <f>(((0+1)+0)+0)+0</f>
        <v>1</v>
      </c>
      <c r="Q15" s="23"/>
      <c r="R15" s="41"/>
      <c r="S15" s="90">
        <f>Q16</f>
        <v>33</v>
      </c>
      <c r="T15" s="10" t="s">
        <v>295</v>
      </c>
      <c r="U15" s="90">
        <f>(((1+2)+1)+1)+1</f>
        <v>6</v>
      </c>
      <c r="V15" s="23"/>
      <c r="W15" s="41"/>
      <c r="X15" s="90">
        <f>V16</f>
        <v>38</v>
      </c>
      <c r="Y15" s="10" t="s">
        <v>295</v>
      </c>
      <c r="Z15" s="10">
        <f>(((2+2)+1)+1)+2</f>
        <v>8</v>
      </c>
      <c r="AA15" s="49" t="s">
        <v>296</v>
      </c>
    </row>
    <row r="16" spans="1:27" ht="12.75" customHeight="1">
      <c r="A16" s="90">
        <v>3</v>
      </c>
      <c r="B16" s="90">
        <v>36</v>
      </c>
      <c r="C16" s="10" t="s">
        <v>104</v>
      </c>
      <c r="D16" s="10" t="s">
        <v>259</v>
      </c>
      <c r="E16" s="90">
        <v>23.177987804878001</v>
      </c>
      <c r="F16" s="45"/>
      <c r="G16" s="41"/>
      <c r="H16" s="90">
        <v>9</v>
      </c>
      <c r="I16" s="90">
        <f>B22</f>
        <v>30</v>
      </c>
      <c r="J16" s="10" t="s">
        <v>295</v>
      </c>
      <c r="K16" s="10">
        <f>(((2+2)+4)+2)+2</f>
        <v>12</v>
      </c>
      <c r="L16" s="10">
        <v>35</v>
      </c>
      <c r="M16" s="74"/>
      <c r="N16" s="90">
        <f>L18</f>
        <v>31</v>
      </c>
      <c r="O16" s="10" t="s">
        <v>295</v>
      </c>
      <c r="P16" s="10">
        <f>(((1+2)+2)+2)+2</f>
        <v>9</v>
      </c>
      <c r="Q16" s="10">
        <v>33</v>
      </c>
      <c r="R16" s="74"/>
      <c r="S16" s="90">
        <f>Q18</f>
        <v>36</v>
      </c>
      <c r="T16" s="10" t="s">
        <v>295</v>
      </c>
      <c r="U16" s="90">
        <f>(((1+2)+3)+3)+2</f>
        <v>11</v>
      </c>
      <c r="V16" s="10">
        <v>38</v>
      </c>
      <c r="W16" s="45"/>
      <c r="X16" s="15"/>
      <c r="Y16" s="15"/>
      <c r="Z16" s="53"/>
      <c r="AA16" s="90" t="s">
        <v>252</v>
      </c>
    </row>
    <row r="17" spans="1:27" ht="12.75" customHeight="1">
      <c r="A17" s="90">
        <v>4</v>
      </c>
      <c r="B17" s="90">
        <v>33</v>
      </c>
      <c r="C17" s="10" t="s">
        <v>256</v>
      </c>
      <c r="D17" s="10" t="s">
        <v>257</v>
      </c>
      <c r="E17" s="90">
        <v>21.406975609756099</v>
      </c>
      <c r="F17" s="45"/>
      <c r="G17" s="41"/>
      <c r="H17" s="90">
        <v>8</v>
      </c>
      <c r="I17" s="90">
        <f>B21</f>
        <v>35</v>
      </c>
      <c r="J17" s="10" t="s">
        <v>294</v>
      </c>
      <c r="K17" s="10"/>
      <c r="L17" s="23"/>
      <c r="M17" s="41"/>
      <c r="N17" s="90">
        <f>L20</f>
        <v>33</v>
      </c>
      <c r="O17" s="10" t="s">
        <v>294</v>
      </c>
      <c r="P17" s="10"/>
      <c r="Q17" s="23"/>
      <c r="R17" s="41"/>
      <c r="S17" s="90">
        <f>Q20</f>
        <v>38</v>
      </c>
      <c r="T17" s="10" t="s">
        <v>294</v>
      </c>
      <c r="U17" s="10"/>
      <c r="V17" s="5"/>
      <c r="W17" s="31"/>
      <c r="X17" s="31"/>
      <c r="Y17" s="31"/>
      <c r="Z17" s="31"/>
      <c r="AA17" s="64"/>
    </row>
    <row r="18" spans="1:27" ht="12.75" customHeight="1">
      <c r="A18" s="90">
        <v>5</v>
      </c>
      <c r="B18" s="90">
        <v>31</v>
      </c>
      <c r="C18" s="10" t="s">
        <v>75</v>
      </c>
      <c r="D18" s="10" t="s">
        <v>76</v>
      </c>
      <c r="E18" s="90">
        <v>21.404768292682899</v>
      </c>
      <c r="F18" s="45"/>
      <c r="G18" s="41"/>
      <c r="H18" s="90">
        <v>5</v>
      </c>
      <c r="I18" s="90">
        <f>B18</f>
        <v>31</v>
      </c>
      <c r="J18" s="10" t="s">
        <v>294</v>
      </c>
      <c r="K18" s="10"/>
      <c r="L18" s="10">
        <v>31</v>
      </c>
      <c r="M18" s="74"/>
      <c r="N18" s="90">
        <f>L22</f>
        <v>36</v>
      </c>
      <c r="O18" s="10" t="s">
        <v>294</v>
      </c>
      <c r="P18" s="10"/>
      <c r="Q18" s="10">
        <v>36</v>
      </c>
      <c r="R18" s="45"/>
      <c r="S18" s="15"/>
      <c r="T18" s="15"/>
      <c r="U18" s="15"/>
      <c r="V18" s="41"/>
      <c r="W18" s="49" t="s">
        <v>297</v>
      </c>
      <c r="X18" s="49" t="s">
        <v>8</v>
      </c>
      <c r="Y18" s="49" t="s">
        <v>289</v>
      </c>
      <c r="Z18" s="49" t="s">
        <v>287</v>
      </c>
      <c r="AA18" s="49" t="s">
        <v>298</v>
      </c>
    </row>
    <row r="19" spans="1:27" ht="12.75" customHeight="1">
      <c r="A19" s="90">
        <v>6</v>
      </c>
      <c r="B19" s="90">
        <v>34</v>
      </c>
      <c r="C19" s="10" t="s">
        <v>279</v>
      </c>
      <c r="D19" s="10" t="s">
        <v>280</v>
      </c>
      <c r="E19" s="90">
        <v>20.947987804878</v>
      </c>
      <c r="F19" s="45"/>
      <c r="G19" s="41"/>
      <c r="H19" s="90">
        <v>12</v>
      </c>
      <c r="I19" s="90">
        <f>B25</f>
        <v>43</v>
      </c>
      <c r="J19" s="10" t="s">
        <v>295</v>
      </c>
      <c r="K19" s="10">
        <f>(((0+0)+0)+1)+1</f>
        <v>2</v>
      </c>
      <c r="L19" s="23"/>
      <c r="M19" s="41"/>
      <c r="N19" s="90">
        <f>L24</f>
        <v>34</v>
      </c>
      <c r="O19" s="10" t="s">
        <v>295</v>
      </c>
      <c r="P19" s="10">
        <f>(((0+2)+0)+1)+1</f>
        <v>4</v>
      </c>
      <c r="Q19" s="23"/>
      <c r="R19" s="76"/>
      <c r="S19" s="76"/>
      <c r="T19" s="76"/>
      <c r="U19" s="76"/>
      <c r="V19" s="76"/>
      <c r="W19" s="53"/>
      <c r="X19" s="90">
        <v>33</v>
      </c>
      <c r="Y19" s="10" t="s">
        <v>295</v>
      </c>
      <c r="Z19" s="10">
        <f>(((3+2)+3)+3)+3</f>
        <v>14</v>
      </c>
      <c r="AA19" s="90" t="s">
        <v>256</v>
      </c>
    </row>
    <row r="20" spans="1:27" ht="12.75" customHeight="1">
      <c r="A20" s="90">
        <v>7</v>
      </c>
      <c r="B20" s="90">
        <v>23</v>
      </c>
      <c r="C20" s="10" t="s">
        <v>60</v>
      </c>
      <c r="D20" s="10" t="s">
        <v>265</v>
      </c>
      <c r="E20" s="90">
        <v>20.758402439024401</v>
      </c>
      <c r="F20" s="45"/>
      <c r="G20" s="41"/>
      <c r="H20" s="90">
        <v>4</v>
      </c>
      <c r="I20" s="90">
        <f>B17</f>
        <v>33</v>
      </c>
      <c r="J20" s="10" t="s">
        <v>294</v>
      </c>
      <c r="K20" s="10"/>
      <c r="L20" s="10">
        <v>33</v>
      </c>
      <c r="M20" s="74"/>
      <c r="N20" s="90">
        <f>L26</f>
        <v>23</v>
      </c>
      <c r="O20" s="10" t="s">
        <v>294</v>
      </c>
      <c r="P20" s="10"/>
      <c r="Q20" s="10">
        <v>38</v>
      </c>
      <c r="R20" s="45"/>
      <c r="S20" s="76"/>
      <c r="T20" s="76"/>
      <c r="U20" s="76"/>
      <c r="V20" s="76"/>
      <c r="W20" s="41"/>
      <c r="X20" s="90">
        <v>36</v>
      </c>
      <c r="Y20" s="10" t="s">
        <v>294</v>
      </c>
      <c r="Z20" s="10"/>
      <c r="AA20" s="49" t="s">
        <v>300</v>
      </c>
    </row>
    <row r="21" spans="1:27" ht="12.75" customHeight="1">
      <c r="A21" s="90">
        <v>8</v>
      </c>
      <c r="B21" s="90">
        <v>35</v>
      </c>
      <c r="C21" s="10" t="s">
        <v>263</v>
      </c>
      <c r="D21" s="10" t="s">
        <v>264</v>
      </c>
      <c r="E21" s="90">
        <v>20.645731707317101</v>
      </c>
      <c r="F21" s="45"/>
      <c r="G21" s="41"/>
      <c r="H21" s="90">
        <v>13</v>
      </c>
      <c r="I21" s="90">
        <f>B26</f>
        <v>20</v>
      </c>
      <c r="J21" s="10" t="s">
        <v>295</v>
      </c>
      <c r="K21" s="10">
        <f>(((1+1)+0)+3)+1</f>
        <v>6</v>
      </c>
      <c r="L21" s="23"/>
      <c r="M21" s="41"/>
      <c r="N21" s="90">
        <f>L28</f>
        <v>38</v>
      </c>
      <c r="O21" s="10" t="s">
        <v>295</v>
      </c>
      <c r="P21" s="10">
        <f>(((4+4)+3)+3)+3</f>
        <v>17</v>
      </c>
      <c r="Q21" s="5"/>
      <c r="R21" s="76"/>
      <c r="S21" s="76"/>
      <c r="T21" s="76"/>
      <c r="U21" s="76"/>
      <c r="V21" s="76"/>
      <c r="W21" s="76"/>
      <c r="X21" s="15"/>
      <c r="Y21" s="15"/>
      <c r="Z21" s="53"/>
      <c r="AA21" s="90" t="s">
        <v>104</v>
      </c>
    </row>
    <row r="22" spans="1:27" ht="12.75" customHeight="1">
      <c r="A22" s="90">
        <v>9</v>
      </c>
      <c r="B22" s="90">
        <v>30</v>
      </c>
      <c r="C22" s="10" t="s">
        <v>266</v>
      </c>
      <c r="D22" s="10" t="s">
        <v>105</v>
      </c>
      <c r="E22" s="90">
        <v>19.849024390243901</v>
      </c>
      <c r="F22" s="45"/>
      <c r="G22" s="41"/>
      <c r="H22" s="90">
        <v>3</v>
      </c>
      <c r="I22" s="90">
        <f>B16</f>
        <v>36</v>
      </c>
      <c r="J22" s="10" t="s">
        <v>294</v>
      </c>
      <c r="K22" s="10"/>
      <c r="L22" s="10">
        <v>36</v>
      </c>
      <c r="M22" s="45"/>
      <c r="N22" s="15"/>
      <c r="O22" s="15"/>
      <c r="P22" s="15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15"/>
    </row>
    <row r="23" spans="1:27" ht="12.75" customHeight="1">
      <c r="A23" s="90">
        <v>10</v>
      </c>
      <c r="B23" s="90">
        <v>24</v>
      </c>
      <c r="C23" s="10" t="s">
        <v>62</v>
      </c>
      <c r="D23" s="10" t="s">
        <v>63</v>
      </c>
      <c r="E23" s="90">
        <v>19.7065487804878</v>
      </c>
      <c r="F23" s="45"/>
      <c r="G23" s="41"/>
      <c r="H23" s="90">
        <v>14</v>
      </c>
      <c r="I23" s="90">
        <f>B27</f>
        <v>28</v>
      </c>
      <c r="J23" s="10" t="s">
        <v>295</v>
      </c>
      <c r="K23" s="10">
        <f>(((2+2)+2)+1)+1</f>
        <v>8</v>
      </c>
      <c r="L23" s="23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</row>
    <row r="24" spans="1:27" ht="12.75" customHeight="1">
      <c r="A24" s="90">
        <v>11</v>
      </c>
      <c r="B24" s="90">
        <v>41</v>
      </c>
      <c r="C24" s="10" t="s">
        <v>267</v>
      </c>
      <c r="D24" s="10" t="s">
        <v>268</v>
      </c>
      <c r="E24" s="90">
        <v>19.0650487804878</v>
      </c>
      <c r="F24" s="45"/>
      <c r="G24" s="41"/>
      <c r="H24" s="90">
        <v>6</v>
      </c>
      <c r="I24" s="90">
        <f>B19</f>
        <v>34</v>
      </c>
      <c r="J24" s="10" t="s">
        <v>295</v>
      </c>
      <c r="K24" s="10">
        <f>(((5+4)+3)+5)+4</f>
        <v>21</v>
      </c>
      <c r="L24" s="10">
        <v>34</v>
      </c>
      <c r="M24" s="45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</row>
    <row r="25" spans="1:27" ht="12.75" customHeight="1">
      <c r="A25" s="90">
        <v>12</v>
      </c>
      <c r="B25" s="90">
        <v>43</v>
      </c>
      <c r="C25" s="10" t="s">
        <v>67</v>
      </c>
      <c r="D25" s="10" t="s">
        <v>57</v>
      </c>
      <c r="E25" s="90">
        <v>18.211780487804901</v>
      </c>
      <c r="F25" s="45"/>
      <c r="G25" s="41"/>
      <c r="H25" s="90">
        <v>11</v>
      </c>
      <c r="I25" s="90">
        <f>B24</f>
        <v>41</v>
      </c>
      <c r="J25" s="10" t="s">
        <v>294</v>
      </c>
      <c r="K25" s="10"/>
      <c r="L25" s="23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1:27" ht="12.75" customHeight="1">
      <c r="A26" s="90">
        <v>13</v>
      </c>
      <c r="B26" s="90">
        <v>20</v>
      </c>
      <c r="C26" s="10" t="s">
        <v>58</v>
      </c>
      <c r="D26" s="10" t="s">
        <v>271</v>
      </c>
      <c r="E26" s="90">
        <v>18.057048780487801</v>
      </c>
      <c r="F26" s="45"/>
      <c r="G26" s="41"/>
      <c r="H26" s="90">
        <v>7</v>
      </c>
      <c r="I26" s="90">
        <f>B20</f>
        <v>23</v>
      </c>
      <c r="J26" s="10" t="s">
        <v>294</v>
      </c>
      <c r="K26" s="10"/>
      <c r="L26" s="10">
        <v>23</v>
      </c>
      <c r="M26" s="45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</row>
    <row r="27" spans="1:27" ht="12.75" customHeight="1">
      <c r="A27" s="90">
        <v>14</v>
      </c>
      <c r="B27" s="90">
        <v>28</v>
      </c>
      <c r="C27" s="10" t="s">
        <v>274</v>
      </c>
      <c r="D27" s="10" t="s">
        <v>275</v>
      </c>
      <c r="E27" s="90">
        <v>17.964073170731702</v>
      </c>
      <c r="F27" s="45"/>
      <c r="G27" s="41"/>
      <c r="H27" s="90">
        <v>10</v>
      </c>
      <c r="I27" s="90">
        <f>B23</f>
        <v>24</v>
      </c>
      <c r="J27" s="10" t="s">
        <v>295</v>
      </c>
      <c r="K27" s="10">
        <f>(((3+3)+2)+1)+2</f>
        <v>11</v>
      </c>
      <c r="L27" s="23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</row>
    <row r="28" spans="1:27" ht="12.75" customHeight="1">
      <c r="A28" s="90">
        <v>15</v>
      </c>
      <c r="B28" s="90">
        <v>32</v>
      </c>
      <c r="C28" s="10" t="s">
        <v>269</v>
      </c>
      <c r="D28" s="10" t="s">
        <v>270</v>
      </c>
      <c r="E28" s="90">
        <v>16.320719512195101</v>
      </c>
      <c r="F28" s="45"/>
      <c r="G28" s="41"/>
      <c r="H28" s="90">
        <v>15</v>
      </c>
      <c r="I28" s="90">
        <f>B28</f>
        <v>32</v>
      </c>
      <c r="J28" s="10" t="s">
        <v>294</v>
      </c>
      <c r="K28" s="10"/>
      <c r="L28" s="10">
        <v>38</v>
      </c>
      <c r="M28" s="45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</row>
    <row r="29" spans="1:27" ht="12.75" customHeight="1">
      <c r="A29" s="90">
        <v>16</v>
      </c>
      <c r="B29" s="90">
        <v>42</v>
      </c>
      <c r="C29" s="10" t="s">
        <v>263</v>
      </c>
      <c r="D29" s="10" t="s">
        <v>276</v>
      </c>
      <c r="E29" s="90">
        <v>15.907634146341501</v>
      </c>
      <c r="F29" s="45"/>
      <c r="G29" s="41"/>
      <c r="H29" s="90">
        <v>2</v>
      </c>
      <c r="I29" s="90">
        <f>B15</f>
        <v>38</v>
      </c>
      <c r="J29" s="10" t="s">
        <v>295</v>
      </c>
      <c r="K29" s="10">
        <f>(((4+4)+3)+4)+4</f>
        <v>19</v>
      </c>
      <c r="L29" s="5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</row>
    <row r="30" spans="1:27" ht="12.75" customHeight="1">
      <c r="A30" s="65"/>
      <c r="B30" s="65"/>
      <c r="C30" s="65"/>
      <c r="D30" s="65"/>
      <c r="E30" s="65"/>
      <c r="H30" s="65"/>
      <c r="I30" s="65"/>
      <c r="J30" s="65"/>
      <c r="K30" s="65"/>
    </row>
  </sheetData>
  <mergeCells count="13">
    <mergeCell ref="A1:I1"/>
    <mergeCell ref="A2:I2"/>
    <mergeCell ref="A5:B5"/>
    <mergeCell ref="C5:F5"/>
    <mergeCell ref="A6:B6"/>
    <mergeCell ref="C6:F6"/>
    <mergeCell ref="A12:L12"/>
    <mergeCell ref="A7:B7"/>
    <mergeCell ref="C7:F7"/>
    <mergeCell ref="A8:B8"/>
    <mergeCell ref="C8:F8"/>
    <mergeCell ref="A9:B9"/>
    <mergeCell ref="C9:F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4"/>
  <sheetViews>
    <sheetView workbookViewId="0"/>
  </sheetViews>
  <sheetFormatPr defaultColWidth="8.7109375" defaultRowHeight="12.75" customHeight="1"/>
  <cols>
    <col min="1" max="1" width="14.5703125" customWidth="1"/>
    <col min="2" max="2" width="16" customWidth="1"/>
    <col min="3" max="3" width="15.42578125" customWidth="1"/>
  </cols>
  <sheetData>
    <row r="1" spans="1:6" ht="15" customHeight="1">
      <c r="A1" s="7" t="s">
        <v>309</v>
      </c>
      <c r="B1" s="7" t="s">
        <v>310</v>
      </c>
      <c r="C1" s="7" t="s">
        <v>311</v>
      </c>
      <c r="D1" s="45"/>
      <c r="E1" s="76"/>
      <c r="F1" s="76"/>
    </row>
    <row r="2" spans="1:6" ht="15" customHeight="1">
      <c r="A2" s="89" t="s">
        <v>243</v>
      </c>
      <c r="B2" s="89" t="s">
        <v>312</v>
      </c>
      <c r="C2" s="3">
        <v>0</v>
      </c>
      <c r="D2" s="24"/>
      <c r="E2" s="76"/>
      <c r="F2" s="76"/>
    </row>
    <row r="3" spans="1:6" ht="15" customHeight="1">
      <c r="A3" s="4" t="s">
        <v>313</v>
      </c>
      <c r="B3" s="47">
        <v>180</v>
      </c>
      <c r="C3" s="9">
        <v>0.81</v>
      </c>
      <c r="D3" s="24"/>
      <c r="E3" s="76"/>
      <c r="F3" s="76"/>
    </row>
    <row r="4" spans="1:6" ht="15" customHeight="1">
      <c r="A4" s="4" t="s">
        <v>255</v>
      </c>
      <c r="B4" s="47">
        <v>360</v>
      </c>
      <c r="C4" s="9">
        <v>1.05</v>
      </c>
      <c r="D4" s="24"/>
      <c r="E4" s="76"/>
      <c r="F4" s="76"/>
    </row>
    <row r="5" spans="1:6" ht="15" customHeight="1">
      <c r="A5" s="4" t="s">
        <v>261</v>
      </c>
      <c r="B5" s="47" t="s">
        <v>314</v>
      </c>
      <c r="C5" s="9">
        <v>1.08</v>
      </c>
      <c r="D5" s="24"/>
      <c r="E5" s="76"/>
      <c r="F5" s="76"/>
    </row>
    <row r="6" spans="1:6" ht="15" customHeight="1">
      <c r="A6" s="52" t="s">
        <v>315</v>
      </c>
      <c r="B6" s="19" t="s">
        <v>316</v>
      </c>
      <c r="C6" s="33">
        <v>1.1299999999999999</v>
      </c>
      <c r="D6" s="76"/>
      <c r="E6" s="76"/>
      <c r="F6" s="76"/>
    </row>
    <row r="7" spans="1:6" ht="15" customHeight="1">
      <c r="A7" s="4" t="s">
        <v>317</v>
      </c>
      <c r="B7" s="4" t="s">
        <v>318</v>
      </c>
      <c r="C7" s="9">
        <v>1.05</v>
      </c>
      <c r="D7" s="24"/>
      <c r="E7" s="76"/>
      <c r="F7" s="76"/>
    </row>
    <row r="8" spans="1:6" ht="15" customHeight="1">
      <c r="A8" s="4" t="s">
        <v>319</v>
      </c>
      <c r="B8" s="4" t="s">
        <v>320</v>
      </c>
      <c r="C8" s="9">
        <v>1.08</v>
      </c>
      <c r="D8" s="24"/>
      <c r="E8" s="76"/>
      <c r="F8" s="76"/>
    </row>
    <row r="9" spans="1:6" ht="15" customHeight="1">
      <c r="A9" s="4" t="s">
        <v>321</v>
      </c>
      <c r="B9" s="4" t="s">
        <v>322</v>
      </c>
      <c r="C9" s="9">
        <v>1.28</v>
      </c>
      <c r="D9" s="24"/>
      <c r="E9" s="76"/>
      <c r="F9" s="76"/>
    </row>
    <row r="10" spans="1:6" ht="15" customHeight="1">
      <c r="A10" s="4" t="s">
        <v>323</v>
      </c>
      <c r="B10" s="4" t="s">
        <v>324</v>
      </c>
      <c r="C10" s="9">
        <v>1.24</v>
      </c>
      <c r="D10" s="24"/>
      <c r="E10" s="76"/>
      <c r="F10" s="76"/>
    </row>
    <row r="11" spans="1:6" ht="15" customHeight="1">
      <c r="A11" s="4" t="s">
        <v>325</v>
      </c>
      <c r="B11" s="4" t="s">
        <v>326</v>
      </c>
      <c r="C11" s="9">
        <v>1.32</v>
      </c>
      <c r="D11" s="24"/>
      <c r="E11" s="76"/>
      <c r="F11" s="76"/>
    </row>
    <row r="12" spans="1:6" ht="15" customHeight="1">
      <c r="A12" s="4" t="s">
        <v>327</v>
      </c>
      <c r="B12" s="4" t="s">
        <v>328</v>
      </c>
      <c r="C12" s="9">
        <v>1.24</v>
      </c>
      <c r="D12" s="24"/>
      <c r="E12" s="76"/>
      <c r="F12" s="76"/>
    </row>
    <row r="13" spans="1:6" ht="15" customHeight="1">
      <c r="A13" s="4" t="s">
        <v>329</v>
      </c>
      <c r="B13" s="4" t="s">
        <v>330</v>
      </c>
      <c r="C13" s="9">
        <v>1.24</v>
      </c>
      <c r="D13" s="24"/>
      <c r="E13" s="76"/>
      <c r="F13" s="76"/>
    </row>
    <row r="14" spans="1:6" ht="15" customHeight="1">
      <c r="A14" s="4" t="s">
        <v>284</v>
      </c>
      <c r="B14" s="4" t="s">
        <v>331</v>
      </c>
      <c r="C14" s="9">
        <v>1.05</v>
      </c>
      <c r="D14" s="24"/>
      <c r="E14" s="76"/>
      <c r="F14" s="76"/>
    </row>
    <row r="15" spans="1:6" ht="15" customHeight="1">
      <c r="A15" s="4" t="s">
        <v>332</v>
      </c>
      <c r="B15" s="4" t="s">
        <v>333</v>
      </c>
      <c r="C15" s="9">
        <v>1.05</v>
      </c>
      <c r="D15" s="24"/>
      <c r="E15" s="76"/>
      <c r="F15" s="76"/>
    </row>
    <row r="16" spans="1:6" ht="15" customHeight="1">
      <c r="A16" s="4" t="s">
        <v>260</v>
      </c>
      <c r="B16" s="4" t="s">
        <v>334</v>
      </c>
      <c r="C16" s="9">
        <v>1.05</v>
      </c>
      <c r="D16" s="24"/>
      <c r="E16" s="76"/>
      <c r="F16" s="76"/>
    </row>
    <row r="17" spans="1:6" ht="15" customHeight="1">
      <c r="A17" s="4" t="s">
        <v>250</v>
      </c>
      <c r="B17" s="4" t="s">
        <v>335</v>
      </c>
      <c r="C17" s="9">
        <v>1.05</v>
      </c>
      <c r="D17" s="24"/>
      <c r="E17" s="76"/>
      <c r="F17" s="76"/>
    </row>
    <row r="18" spans="1:6" ht="15" customHeight="1">
      <c r="A18" s="4" t="s">
        <v>285</v>
      </c>
      <c r="B18" s="4" t="s">
        <v>336</v>
      </c>
      <c r="C18" s="75">
        <v>1.1000000000000001</v>
      </c>
      <c r="D18" s="24"/>
      <c r="E18" s="76"/>
      <c r="F18" s="76"/>
    </row>
    <row r="19" spans="1:6" ht="15" customHeight="1">
      <c r="A19" s="4" t="s">
        <v>251</v>
      </c>
      <c r="B19" s="4" t="s">
        <v>337</v>
      </c>
      <c r="C19" s="9">
        <v>1.0900000000000001</v>
      </c>
      <c r="D19" s="24"/>
      <c r="E19" s="76"/>
      <c r="F19" s="76"/>
    </row>
    <row r="20" spans="1:6" ht="15" customHeight="1">
      <c r="A20" s="4" t="s">
        <v>338</v>
      </c>
      <c r="B20" s="4" t="s">
        <v>339</v>
      </c>
      <c r="C20" s="9">
        <v>1.0900000000000001</v>
      </c>
      <c r="D20" s="24"/>
      <c r="E20" s="76"/>
      <c r="F20" s="76"/>
    </row>
    <row r="21" spans="1:6" ht="15" customHeight="1">
      <c r="A21" s="11" t="s">
        <v>340</v>
      </c>
      <c r="B21" s="11" t="s">
        <v>341</v>
      </c>
      <c r="C21" s="44">
        <v>1.17</v>
      </c>
      <c r="D21" s="24"/>
      <c r="E21" s="76"/>
      <c r="F21" s="76"/>
    </row>
    <row r="22" spans="1:6" ht="15" customHeight="1">
      <c r="A22" s="62" t="s">
        <v>342</v>
      </c>
      <c r="B22" s="62" t="s">
        <v>343</v>
      </c>
      <c r="C22" s="88">
        <v>1.19</v>
      </c>
      <c r="D22" s="24"/>
      <c r="E22" s="76"/>
      <c r="F22" s="76"/>
    </row>
    <row r="23" spans="1:6" ht="15" customHeight="1">
      <c r="A23" s="4" t="s">
        <v>344</v>
      </c>
      <c r="B23" s="4" t="s">
        <v>345</v>
      </c>
      <c r="C23" s="75">
        <v>0.5</v>
      </c>
      <c r="D23" s="24"/>
      <c r="E23" s="76"/>
      <c r="F23" s="76"/>
    </row>
    <row r="24" spans="1:6" ht="15" customHeight="1">
      <c r="A24" s="4" t="s">
        <v>346</v>
      </c>
      <c r="B24" s="4" t="s">
        <v>347</v>
      </c>
      <c r="C24" s="9">
        <v>0.61</v>
      </c>
      <c r="D24" s="24"/>
      <c r="E24" s="76"/>
      <c r="F24" s="76"/>
    </row>
    <row r="25" spans="1:6" ht="15" customHeight="1">
      <c r="A25" s="4" t="s">
        <v>235</v>
      </c>
      <c r="B25" s="4" t="s">
        <v>348</v>
      </c>
      <c r="C25" s="9">
        <v>0.61</v>
      </c>
      <c r="D25" s="24"/>
      <c r="E25" s="76"/>
      <c r="F25" s="76"/>
    </row>
    <row r="26" spans="1:6" ht="15" customHeight="1">
      <c r="A26" s="4" t="s">
        <v>262</v>
      </c>
      <c r="B26" s="4" t="s">
        <v>349</v>
      </c>
      <c r="C26" s="9">
        <v>0.69</v>
      </c>
      <c r="D26" s="24"/>
      <c r="E26" s="76"/>
      <c r="F26" s="76"/>
    </row>
    <row r="27" spans="1:6" ht="15" customHeight="1">
      <c r="A27" s="4" t="s">
        <v>236</v>
      </c>
      <c r="B27" s="4" t="s">
        <v>350</v>
      </c>
      <c r="C27" s="9">
        <v>0.56999999999999995</v>
      </c>
      <c r="D27" s="24"/>
      <c r="E27" s="76"/>
      <c r="F27" s="76"/>
    </row>
    <row r="28" spans="1:6" ht="15" customHeight="1">
      <c r="A28" s="4" t="s">
        <v>258</v>
      </c>
      <c r="B28" s="4" t="s">
        <v>351</v>
      </c>
      <c r="C28" s="9">
        <v>0.79</v>
      </c>
      <c r="D28" s="24"/>
      <c r="E28" s="76"/>
      <c r="F28" s="76"/>
    </row>
    <row r="29" spans="1:6" ht="15" customHeight="1">
      <c r="A29" s="4" t="s">
        <v>352</v>
      </c>
      <c r="B29" s="4" t="s">
        <v>353</v>
      </c>
      <c r="C29" s="9">
        <v>0.75</v>
      </c>
      <c r="D29" s="24"/>
      <c r="E29" s="76"/>
      <c r="F29" s="76"/>
    </row>
    <row r="30" spans="1:6" ht="15" customHeight="1">
      <c r="A30" s="4" t="s">
        <v>354</v>
      </c>
      <c r="B30" s="4" t="s">
        <v>355</v>
      </c>
      <c r="C30" s="9">
        <v>0.96</v>
      </c>
      <c r="D30" s="24"/>
      <c r="E30" s="76"/>
      <c r="F30" s="76"/>
    </row>
    <row r="31" spans="1:6" ht="15" customHeight="1">
      <c r="A31" s="4" t="s">
        <v>356</v>
      </c>
      <c r="B31" s="4" t="s">
        <v>357</v>
      </c>
      <c r="C31" s="9">
        <v>0.61</v>
      </c>
      <c r="D31" s="24"/>
      <c r="E31" s="76"/>
      <c r="F31" s="76"/>
    </row>
    <row r="32" spans="1:6" ht="15" customHeight="1">
      <c r="A32" s="4" t="s">
        <v>239</v>
      </c>
      <c r="B32" s="4" t="s">
        <v>358</v>
      </c>
      <c r="C32" s="9">
        <v>0.62</v>
      </c>
      <c r="D32" s="24"/>
      <c r="E32" s="76"/>
      <c r="F32" s="76"/>
    </row>
    <row r="33" spans="1:6" ht="15" customHeight="1">
      <c r="A33" s="4" t="s">
        <v>273</v>
      </c>
      <c r="B33" s="4" t="s">
        <v>359</v>
      </c>
      <c r="C33" s="9">
        <v>0.62</v>
      </c>
      <c r="D33" s="24"/>
      <c r="E33" s="76"/>
      <c r="F33" s="76"/>
    </row>
    <row r="34" spans="1:6" ht="15" customHeight="1">
      <c r="A34" s="11" t="s">
        <v>360</v>
      </c>
      <c r="B34" s="11" t="s">
        <v>361</v>
      </c>
      <c r="C34" s="44">
        <v>0.61</v>
      </c>
      <c r="D34" s="24"/>
      <c r="E34" s="76"/>
      <c r="F34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Park &amp; Pipe Ski</vt:lpstr>
      <vt:lpstr>Park &amp; Pipe Board</vt:lpstr>
      <vt:lpstr>Moguls Singles</vt:lpstr>
      <vt:lpstr>Moguls Final</vt:lpstr>
      <vt:lpstr>Female Final Duals</vt:lpstr>
      <vt:lpstr>Male Duals Last 4 Small Final</vt:lpstr>
      <vt:lpstr>Male Dual Final Men</vt:lpstr>
      <vt:lpstr>MogulsDD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2013-06-10T08:01:35Z</dcterms:modified>
</cp:coreProperties>
</file>