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78" activeTab="4"/>
  </bookViews>
  <sheets>
    <sheet name="Front" sheetId="1" r:id="rId1"/>
    <sheet name="Start List" sheetId="2" r:id="rId2"/>
    <sheet name="Qualifications" sheetId="3" r:id="rId3"/>
    <sheet name="Finals Start List" sheetId="4" r:id="rId4"/>
    <sheet name="Finals" sheetId="5" r:id="rId5"/>
    <sheet name="Juniors" sheetId="6" r:id="rId6"/>
    <sheet name="Junior Final" sheetId="7" r:id="rId7"/>
    <sheet name="Youth" sheetId="8" r:id="rId8"/>
    <sheet name="Youth Final" sheetId="9" r:id="rId9"/>
    <sheet name="Veterans" sheetId="10" r:id="rId10"/>
    <sheet name="Veterans Final" sheetId="11" r:id="rId11"/>
  </sheets>
  <definedNames>
    <definedName name="DRAW" localSheetId="5">'Juniors'!$B$29:$S$43</definedName>
    <definedName name="DRAW" localSheetId="7">'Youth'!$B$29:$S$42</definedName>
    <definedName name="DRAW">'Qualifications'!$B$29:$T$84</definedName>
    <definedName name="DRAW2" localSheetId="5">'Juniors'!$C$29:$S$43</definedName>
    <definedName name="DRAW2" localSheetId="7">'Youth'!$C$29:$S$42</definedName>
    <definedName name="DRAW2">'Qualifications'!$C$29:$T$84</definedName>
    <definedName name="FINALRESULTS" localSheetId="6">'Junior Final'!$B$29:$P$32</definedName>
    <definedName name="FINALRESULTS">'Finals'!$B$29:$Z$44</definedName>
    <definedName name="FINALSTART">'Finals Start List'!$A$9:$N$52</definedName>
    <definedName name="JUNIORFINALRESULT">'Junior Final'!$B$29:$Z$32</definedName>
    <definedName name="JUNIORRESULT">'Juniors'!$B$29:$Z$43</definedName>
    <definedName name="PaceSet">'Qualifications'!$N$2</definedName>
    <definedName name="_xlnm.Print_Area" localSheetId="4">'Finals'!$A$9:$P$66</definedName>
    <definedName name="_xlnm.Print_Area" localSheetId="3">'Finals Start List'!$A$9:$N$74</definedName>
    <definedName name="_xlnm.Print_Area" localSheetId="6">'Junior Final'!$A$9:$P$33</definedName>
    <definedName name="_xlnm.Print_Area" localSheetId="5">'Juniors'!$A$28:$P$44</definedName>
    <definedName name="_xlnm.Print_Area" localSheetId="2">'Qualifications'!$A$28:$P$85</definedName>
    <definedName name="_xlnm.Print_Area" localSheetId="1">'Start List'!$A$9:$O$80</definedName>
    <definedName name="_xlnm.Print_Area" localSheetId="9">'Veterans'!$A$26:$P$32</definedName>
    <definedName name="_xlnm.Print_Area" localSheetId="7">'Youth'!$A$26:$P$43</definedName>
    <definedName name="PRINT_FINAL" localSheetId="6">'Junior Final'!$A$9:$P$33</definedName>
    <definedName name="PRINT_FINAL">'Finals'!$A$9:$P$45</definedName>
    <definedName name="PRINT_JUNIORFINAL">'Junior Final'!$A$9:$P$33</definedName>
    <definedName name="PRINT_JUNIORS">'Juniors'!$A$28:$P$44</definedName>
    <definedName name="PRINT_QUALIFICATIONS" localSheetId="4">'Finals'!$A$9:$P$129</definedName>
    <definedName name="PRINT_QUALIFICATIONS" localSheetId="6">'Junior Final'!$A$9:$P$117</definedName>
    <definedName name="PRINT_QUALIFICATIONS" localSheetId="5">'Juniors'!$A$9:$P$44</definedName>
    <definedName name="PRINT_QUALIFICATIONS" localSheetId="7">'Youth'!$A$9:$P$43</definedName>
    <definedName name="Print_Qualifications">'Qualifications'!$A$28:$P$85</definedName>
    <definedName name="PRINT_START" localSheetId="3">'Finals Start List'!$A$9:$N$68</definedName>
    <definedName name="PRINT_START">'Start List'!$A$9:$O$80</definedName>
    <definedName name="_xlnm.Print_Titles" localSheetId="4">'Finals'!$26:$28</definedName>
    <definedName name="_xlnm.Print_Titles" localSheetId="6">'Junior Final'!$26:$28</definedName>
    <definedName name="_xlnm.Print_Titles" localSheetId="5">'Juniors'!$9:$27</definedName>
    <definedName name="_xlnm.Print_Titles" localSheetId="2">'Qualifications'!$9:$27</definedName>
    <definedName name="_xlnm.Print_Titles" localSheetId="9">'Veterans'!$9:$25</definedName>
    <definedName name="_xlnm.Print_Titles" localSheetId="7">'Youth'!$9:$25</definedName>
    <definedName name="Print_VeteranFinal">'Veterans Final'!$A$9:$P$32</definedName>
    <definedName name="PRINT_YOUTH">'Youth'!$A$28:$P$43</definedName>
    <definedName name="Print_YouthFinal">'Youth Final'!$A$9:$P$33</definedName>
    <definedName name="PrintBothJuniorDuals">#REF!</definedName>
    <definedName name="PrintDuals">#REF!</definedName>
    <definedName name="PrintFinalsStartList">'Finals Start List'!$A$9:$N$74</definedName>
    <definedName name="PrintJuniorDual">#REF!</definedName>
    <definedName name="PrintotherDuals">#REF!</definedName>
    <definedName name="PrintVeterans">'Veterans'!$A$28:$P$32</definedName>
    <definedName name="QUAL_LIST" localSheetId="5">'Juniors'!$B$29:$P$43</definedName>
    <definedName name="QUAL_LIST" localSheetId="7">'Youth'!$B$29:$P$42</definedName>
    <definedName name="QUAL_LIST">'Qualifications'!$B$29:$P$84</definedName>
    <definedName name="QUALIFICATION_HEADER" localSheetId="4">'Finals'!$A$9:$P$24</definedName>
    <definedName name="QUALIFICATION_HEADER" localSheetId="6">'Junior Final'!$A$9:$P$24</definedName>
    <definedName name="QUALIFICATION_HEADER" localSheetId="5">'Juniors'!$A$9:$P$24</definedName>
    <definedName name="QUALIFICATION_HEADER" localSheetId="7">'Youth'!$A$9:$P$24</definedName>
    <definedName name="QUALIFICATION_HEADER">'Qualifications'!$A$9:$P$24</definedName>
    <definedName name="RESULTS" localSheetId="5">'Juniors'!$B$29:$P$43</definedName>
    <definedName name="RESULTS" localSheetId="7">'Youth'!$B$29:$P$42</definedName>
    <definedName name="Results">'Qualifications'!$B$29:$Z$84</definedName>
    <definedName name="VeteranFinalResult">'Veterans Final'!$B$29:$Z$31</definedName>
    <definedName name="VeteranResults">'Veterans'!$B$29:$Z$31</definedName>
    <definedName name="YouthFinalResult">'Youth Final'!$B$29:$Z$32</definedName>
    <definedName name="YOUTHRESULTS">'Youth'!$B$29:$Z$42</definedName>
  </definedNames>
  <calcPr fullCalcOnLoad="1"/>
</workbook>
</file>

<file path=xl/sharedStrings.xml><?xml version="1.0" encoding="utf-8"?>
<sst xmlns="http://schemas.openxmlformats.org/spreadsheetml/2006/main" count="738" uniqueCount="198">
  <si>
    <t>J1</t>
  </si>
  <si>
    <t>J2</t>
  </si>
  <si>
    <t>J3</t>
  </si>
  <si>
    <t>J4</t>
  </si>
  <si>
    <t>J5</t>
  </si>
  <si>
    <t>BIB</t>
  </si>
  <si>
    <t>START</t>
  </si>
  <si>
    <t>Chief of course :</t>
  </si>
  <si>
    <t>Head Judge :</t>
  </si>
  <si>
    <t>Chief of Comp :</t>
  </si>
  <si>
    <t>FIS TD :</t>
  </si>
  <si>
    <t>Technical specifications</t>
  </si>
  <si>
    <t>Name of Slope :</t>
  </si>
  <si>
    <t>Length :</t>
  </si>
  <si>
    <t>Width :</t>
  </si>
  <si>
    <t>Steepness :</t>
  </si>
  <si>
    <t>Start time :</t>
  </si>
  <si>
    <t>DATE :</t>
  </si>
  <si>
    <t>Judge 1 : (T)</t>
  </si>
  <si>
    <t>Judge 2 : (T)</t>
  </si>
  <si>
    <t>Judge 3 : (T)</t>
  </si>
  <si>
    <t>Judge 4 : (A)</t>
  </si>
  <si>
    <t>Judge 5 : (A)</t>
  </si>
  <si>
    <t>NAME</t>
  </si>
  <si>
    <t>PACESET TIME :</t>
  </si>
  <si>
    <t xml:space="preserve">            RESULTS PACKAGE</t>
  </si>
  <si>
    <t>FREESTYLE - MOGULS</t>
  </si>
  <si>
    <t>Pacetime :</t>
  </si>
  <si>
    <t>m</t>
  </si>
  <si>
    <t>Surname</t>
  </si>
  <si>
    <t>First Name</t>
  </si>
  <si>
    <t>Date</t>
  </si>
  <si>
    <t>Bib</t>
  </si>
  <si>
    <t>No.</t>
  </si>
  <si>
    <t>Div</t>
  </si>
  <si>
    <t>Turns</t>
  </si>
  <si>
    <t>Total</t>
  </si>
  <si>
    <t>Air</t>
  </si>
  <si>
    <t>Avg</t>
  </si>
  <si>
    <t>Speed</t>
  </si>
  <si>
    <t>Spd</t>
  </si>
  <si>
    <t>Pnts</t>
  </si>
  <si>
    <t>Score</t>
  </si>
  <si>
    <t>Start</t>
  </si>
  <si>
    <t>Date:</t>
  </si>
  <si>
    <t>Nat.</t>
  </si>
  <si>
    <t>Div.</t>
  </si>
  <si>
    <t>Mens Start List</t>
  </si>
  <si>
    <t>Mens Qualifications Results</t>
  </si>
  <si>
    <t>Open Men</t>
  </si>
  <si>
    <t>Open Women</t>
  </si>
  <si>
    <t>Mens Final Results</t>
  </si>
  <si>
    <t>Mens Junior Results</t>
  </si>
  <si>
    <t>Mens Junior Final results</t>
  </si>
  <si>
    <t>Mens Youth results</t>
  </si>
  <si>
    <t>Mens Veteran Results</t>
  </si>
  <si>
    <t>Mens Youth Final results</t>
  </si>
  <si>
    <t>Mens Veteran Final results</t>
  </si>
  <si>
    <t>Youth Men</t>
  </si>
  <si>
    <t>Veteran Men</t>
  </si>
  <si>
    <t>Youth Women</t>
  </si>
  <si>
    <t>Abom Mogul Challenge 2001</t>
  </si>
  <si>
    <t>Wood Run</t>
  </si>
  <si>
    <t>Dale</t>
  </si>
  <si>
    <t>Jason</t>
  </si>
  <si>
    <t>Nick</t>
  </si>
  <si>
    <t xml:space="preserve">Adrian </t>
  </si>
  <si>
    <t>Luciano</t>
  </si>
  <si>
    <t xml:space="preserve">Chris </t>
  </si>
  <si>
    <t>Jussi</t>
  </si>
  <si>
    <t>Lauri</t>
  </si>
  <si>
    <t>Michael</t>
  </si>
  <si>
    <t xml:space="preserve">Nick </t>
  </si>
  <si>
    <t>Andrew</t>
  </si>
  <si>
    <t xml:space="preserve">Christian </t>
  </si>
  <si>
    <t xml:space="preserve">Sam </t>
  </si>
  <si>
    <t>Lee</t>
  </si>
  <si>
    <t>Joshua</t>
  </si>
  <si>
    <t>Trent</t>
  </si>
  <si>
    <t>Tim</t>
  </si>
  <si>
    <t>Nicholas</t>
  </si>
  <si>
    <t>Stuart</t>
  </si>
  <si>
    <t xml:space="preserve">Robert </t>
  </si>
  <si>
    <t>Tom</t>
  </si>
  <si>
    <t>Harry</t>
  </si>
  <si>
    <t>Simon</t>
  </si>
  <si>
    <t>Chris</t>
  </si>
  <si>
    <t>Andrea</t>
  </si>
  <si>
    <t>Ridley</t>
  </si>
  <si>
    <t>Ehren</t>
  </si>
  <si>
    <t>Begg-Smith</t>
  </si>
  <si>
    <t>Blampied</t>
  </si>
  <si>
    <t>Costa</t>
  </si>
  <si>
    <t>Crema</t>
  </si>
  <si>
    <t>Height</t>
  </si>
  <si>
    <t>Kinnunen</t>
  </si>
  <si>
    <t>Lassila</t>
  </si>
  <si>
    <t>Robertson</t>
  </si>
  <si>
    <t>Ruddell</t>
  </si>
  <si>
    <t>Sirianni</t>
  </si>
  <si>
    <t>Temple</t>
  </si>
  <si>
    <t>Watson</t>
  </si>
  <si>
    <t>Alkemade</t>
  </si>
  <si>
    <t>Amos</t>
  </si>
  <si>
    <t>Breheny</t>
  </si>
  <si>
    <t>Dent</t>
  </si>
  <si>
    <t>Folk</t>
  </si>
  <si>
    <t>Lovick</t>
  </si>
  <si>
    <t>Kamen</t>
  </si>
  <si>
    <t>Berchtold</t>
  </si>
  <si>
    <t>Plummer</t>
  </si>
  <si>
    <t>Terenyi</t>
  </si>
  <si>
    <t>J</t>
  </si>
  <si>
    <t>O</t>
  </si>
  <si>
    <t>V</t>
  </si>
  <si>
    <t>Y</t>
  </si>
  <si>
    <t>GBR</t>
  </si>
  <si>
    <t>Mallalieu</t>
  </si>
  <si>
    <t>Fitzgerald</t>
  </si>
  <si>
    <t>Clark</t>
  </si>
  <si>
    <t>Vincent</t>
  </si>
  <si>
    <t>Wallis</t>
  </si>
  <si>
    <t>Fisher</t>
  </si>
  <si>
    <t>Pound</t>
  </si>
  <si>
    <t>Miller</t>
  </si>
  <si>
    <t>Macrae</t>
  </si>
  <si>
    <t>Switzer</t>
  </si>
  <si>
    <t>Greenshield</t>
  </si>
  <si>
    <t>Bates</t>
  </si>
  <si>
    <t>McNiel</t>
  </si>
  <si>
    <t>Hall</t>
  </si>
  <si>
    <t>O'Neal</t>
  </si>
  <si>
    <t>Cooper</t>
  </si>
  <si>
    <t>Hughes</t>
  </si>
  <si>
    <t>Paynter</t>
  </si>
  <si>
    <t>Webster</t>
  </si>
  <si>
    <t>McLennan</t>
  </si>
  <si>
    <t>Cookes</t>
  </si>
  <si>
    <t>Beaumont</t>
  </si>
  <si>
    <t xml:space="preserve">Jack </t>
  </si>
  <si>
    <t>Kieren</t>
  </si>
  <si>
    <t>Luke</t>
  </si>
  <si>
    <t>Damien</t>
  </si>
  <si>
    <t>Rowan</t>
  </si>
  <si>
    <t>Casey</t>
  </si>
  <si>
    <t>Adam</t>
  </si>
  <si>
    <t xml:space="preserve">Peter </t>
  </si>
  <si>
    <t>Dylan</t>
  </si>
  <si>
    <t>Ramone</t>
  </si>
  <si>
    <t>Trennon</t>
  </si>
  <si>
    <t>Watkin</t>
  </si>
  <si>
    <t>Daniel</t>
  </si>
  <si>
    <t>David</t>
  </si>
  <si>
    <t>Andy</t>
  </si>
  <si>
    <t>Bennett</t>
  </si>
  <si>
    <t>Nankoo</t>
  </si>
  <si>
    <t>Martin</t>
  </si>
  <si>
    <t>Bertuch</t>
  </si>
  <si>
    <t>Cameron</t>
  </si>
  <si>
    <t>Babbage</t>
  </si>
  <si>
    <t>Mark</t>
  </si>
  <si>
    <t>Peter Braun</t>
  </si>
  <si>
    <t>Paul Mogford</t>
  </si>
  <si>
    <t>Chris Schwarz</t>
  </si>
  <si>
    <t>Paul Costa</t>
  </si>
  <si>
    <t>Andrew Evans</t>
  </si>
  <si>
    <t>David Frydman</t>
  </si>
  <si>
    <t>Micheal Kennedy</t>
  </si>
  <si>
    <t>Stuart Aldred</t>
  </si>
  <si>
    <t>10.00am</t>
  </si>
  <si>
    <t>Popek</t>
  </si>
  <si>
    <t>Norton</t>
  </si>
  <si>
    <t>James</t>
  </si>
  <si>
    <t>AUS</t>
  </si>
  <si>
    <t>FIN</t>
  </si>
  <si>
    <t>CAN</t>
  </si>
  <si>
    <t>nt</t>
  </si>
  <si>
    <t>O'Donnell</t>
  </si>
  <si>
    <t xml:space="preserve">Philippa </t>
  </si>
  <si>
    <t>Blair</t>
  </si>
  <si>
    <t>Antonia</t>
  </si>
  <si>
    <t>Selkirk</t>
  </si>
  <si>
    <t xml:space="preserve">Bea </t>
  </si>
  <si>
    <t>Williams</t>
  </si>
  <si>
    <t>Davina</t>
  </si>
  <si>
    <t>Bromfield</t>
  </si>
  <si>
    <t>Joanne</t>
  </si>
  <si>
    <t>Blackwell</t>
  </si>
  <si>
    <t>Allie</t>
  </si>
  <si>
    <t xml:space="preserve">Manuela </t>
  </si>
  <si>
    <t>Sexton</t>
  </si>
  <si>
    <t>Jane</t>
  </si>
  <si>
    <t>Segal</t>
  </si>
  <si>
    <t>Natalie</t>
  </si>
  <si>
    <t>Zwier</t>
  </si>
  <si>
    <t xml:space="preserve">Romy </t>
  </si>
  <si>
    <t>Katya</t>
  </si>
  <si>
    <t>Finals Start List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</si>
</sst>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/d/yy"/>
    <numFmt numFmtId="174" formatCode="dd/mm/yyyy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b/>
      <i/>
      <sz val="3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/>
    </xf>
    <xf numFmtId="172" fontId="3" fillId="0" borderId="6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 horizontal="center"/>
    </xf>
    <xf numFmtId="0" fontId="1" fillId="0" borderId="23" xfId="0" applyFont="1" applyBorder="1" applyAlignment="1">
      <alignment/>
    </xf>
    <xf numFmtId="172" fontId="3" fillId="0" borderId="25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6" fillId="2" borderId="28" xfId="0" applyFont="1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7" fillId="2" borderId="26" xfId="0" applyFont="1" applyFill="1" applyBorder="1" applyAlignment="1">
      <alignment horizontal="centerContinuous" vertical="center"/>
    </xf>
    <xf numFmtId="0" fontId="0" fillId="2" borderId="26" xfId="0" applyFill="1" applyBorder="1" applyAlignment="1">
      <alignment horizontal="centerContinuous"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72" fontId="3" fillId="0" borderId="20" xfId="0" applyNumberFormat="1" applyFont="1" applyBorder="1" applyAlignment="1" applyProtection="1">
      <alignment horizontal="center"/>
      <protection locked="0"/>
    </xf>
    <xf numFmtId="172" fontId="3" fillId="0" borderId="6" xfId="0" applyNumberFormat="1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 locked="0"/>
    </xf>
    <xf numFmtId="2" fontId="3" fillId="0" borderId="21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172" fontId="3" fillId="0" borderId="25" xfId="0" applyNumberFormat="1" applyFont="1" applyBorder="1" applyAlignment="1" applyProtection="1">
      <alignment horizontal="center"/>
      <protection locked="0"/>
    </xf>
    <xf numFmtId="172" fontId="3" fillId="0" borderId="5" xfId="0" applyNumberFormat="1" applyFont="1" applyBorder="1" applyAlignment="1" applyProtection="1">
      <alignment horizontal="center"/>
      <protection locked="0"/>
    </xf>
    <xf numFmtId="172" fontId="3" fillId="0" borderId="4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indent="1"/>
      <protection locked="0"/>
    </xf>
    <xf numFmtId="2" fontId="0" fillId="0" borderId="0" xfId="0" applyNumberFormat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6" xfId="0" applyNumberFormat="1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172" fontId="3" fillId="0" borderId="25" xfId="0" applyNumberFormat="1" applyFont="1" applyBorder="1" applyAlignment="1" applyProtection="1">
      <alignment horizontal="center"/>
      <protection/>
    </xf>
    <xf numFmtId="172" fontId="3" fillId="0" borderId="5" xfId="0" applyNumberFormat="1" applyFont="1" applyBorder="1" applyAlignment="1" applyProtection="1">
      <alignment horizontal="center"/>
      <protection/>
    </xf>
    <xf numFmtId="172" fontId="3" fillId="0" borderId="4" xfId="0" applyNumberFormat="1" applyFont="1" applyBorder="1" applyAlignment="1" applyProtection="1">
      <alignment horizontal="center"/>
      <protection/>
    </xf>
    <xf numFmtId="2" fontId="3" fillId="0" borderId="21" xfId="0" applyNumberFormat="1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24" xfId="0" applyNumberFormat="1" applyFont="1" applyBorder="1" applyAlignment="1" applyProtection="1">
      <alignment horizontal="center"/>
      <protection/>
    </xf>
    <xf numFmtId="2" fontId="3" fillId="0" borderId="23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 indent="1"/>
      <protection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 applyProtection="1">
      <alignment horizontal="right"/>
      <protection/>
    </xf>
    <xf numFmtId="0" fontId="0" fillId="0" borderId="15" xfId="0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172" fontId="3" fillId="0" borderId="10" xfId="0" applyNumberFormat="1" applyFont="1" applyBorder="1" applyAlignment="1" applyProtection="1">
      <alignment horizontal="center"/>
      <protection locked="0"/>
    </xf>
    <xf numFmtId="172" fontId="3" fillId="0" borderId="3" xfId="0" applyNumberFormat="1" applyFont="1" applyBorder="1" applyAlignment="1" applyProtection="1">
      <alignment horizontal="center"/>
      <protection locked="0"/>
    </xf>
    <xf numFmtId="172" fontId="3" fillId="0" borderId="7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6" fontId="1" fillId="0" borderId="2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18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left" indent="1"/>
      <protection locked="0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" fontId="1" fillId="0" borderId="21" xfId="0" applyNumberFormat="1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17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right"/>
      <protection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2" fontId="1" fillId="0" borderId="4" xfId="0" applyNumberFormat="1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 indent="1"/>
      <protection/>
    </xf>
    <xf numFmtId="0" fontId="0" fillId="0" borderId="24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 indent="1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" fontId="1" fillId="0" borderId="21" xfId="0" applyNumberFormat="1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9"/>
  <sheetViews>
    <sheetView workbookViewId="0" topLeftCell="A1">
      <selection activeCell="A1" sqref="A1"/>
    </sheetView>
  </sheetViews>
  <sheetFormatPr defaultColWidth="9.140625" defaultRowHeight="12.75"/>
  <cols>
    <col min="1" max="12" width="11.71093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3.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54" customHeight="1" thickBot="1" thickTop="1">
      <c r="A8" s="63"/>
      <c r="B8" s="67"/>
      <c r="C8" s="64"/>
      <c r="D8" s="59"/>
      <c r="E8" s="59"/>
      <c r="F8" s="68" t="s">
        <v>26</v>
      </c>
      <c r="G8" s="69"/>
      <c r="H8" s="59"/>
      <c r="I8" s="59"/>
      <c r="J8" s="65"/>
      <c r="K8" s="63"/>
      <c r="L8" s="63"/>
    </row>
    <row r="9" spans="1:12" ht="57" customHeight="1" thickBot="1" thickTop="1">
      <c r="A9" s="63"/>
      <c r="B9" s="63"/>
      <c r="C9" s="63"/>
      <c r="D9" s="60"/>
      <c r="E9" s="61"/>
      <c r="F9" s="66" t="s">
        <v>25</v>
      </c>
      <c r="G9" s="61"/>
      <c r="H9" s="61"/>
      <c r="I9" s="62"/>
      <c r="J9" s="63"/>
      <c r="K9" s="63"/>
      <c r="L9" s="63"/>
    </row>
    <row r="10" spans="1:12" ht="32.25" customHeight="1" thickTop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32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32.2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32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21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21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2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30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30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30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</sheetData>
  <sheetProtection sheet="1" objects="1" scenarios="1"/>
  <printOptions/>
  <pageMargins left="0.75" right="0.75" top="1" bottom="1" header="0.5" footer="0.5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9:Z32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3" max="4" width="13.7109375" style="0" customWidth="1"/>
    <col min="5" max="9" width="5.7109375" style="0" customWidth="1"/>
    <col min="10" max="10" width="6.7109375" style="0" customWidth="1"/>
    <col min="11" max="15" width="5.7109375" style="0" customWidth="1"/>
    <col min="16" max="16" width="9.8515625" style="0" customWidth="1"/>
    <col min="17" max="18" width="5.7109375" style="0" customWidth="1"/>
    <col min="19" max="19" width="9.28125" style="0" bestFit="1" customWidth="1"/>
    <col min="21" max="24" width="9.8515625" style="0" bestFit="1" customWidth="1"/>
  </cols>
  <sheetData>
    <row r="9" spans="1:16" ht="12.75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12"/>
    </row>
    <row r="10" spans="1:16" ht="20.25" customHeight="1">
      <c r="A10" s="135" t="str">
        <f>'Start List'!$A$10</f>
        <v>Abom Mogul Challenge 2001</v>
      </c>
      <c r="B10" s="51"/>
      <c r="C10" s="51"/>
      <c r="D10" s="51"/>
      <c r="E10" s="52" t="s">
        <v>55</v>
      </c>
      <c r="F10" s="52"/>
      <c r="G10" s="51"/>
      <c r="H10" s="51"/>
      <c r="I10" s="51"/>
      <c r="J10" s="51"/>
      <c r="K10" s="51"/>
      <c r="L10" s="51"/>
      <c r="M10" s="51"/>
      <c r="N10" s="51"/>
      <c r="O10" s="134" t="s">
        <v>44</v>
      </c>
      <c r="P10" s="133">
        <f>'Start List'!$O$10</f>
        <v>37128</v>
      </c>
    </row>
    <row r="11" spans="1:16" ht="12.75">
      <c r="A11" s="3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13"/>
    </row>
    <row r="12" ht="12.75">
      <c r="P12" s="111"/>
    </row>
    <row r="13" spans="1:16" ht="6" customHeight="1">
      <c r="A13" s="1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12"/>
    </row>
    <row r="14" spans="1:16" ht="12.75">
      <c r="A14" s="38" t="s">
        <v>10</v>
      </c>
      <c r="C14" s="95">
        <f>IF('Start List'!C14="","",'Start List'!C14)</f>
      </c>
      <c r="D14" s="95"/>
      <c r="H14" s="1" t="s">
        <v>11</v>
      </c>
      <c r="N14" s="1"/>
      <c r="P14" s="114"/>
    </row>
    <row r="15" spans="1:16" ht="12.75">
      <c r="A15" s="38" t="s">
        <v>9</v>
      </c>
      <c r="C15" s="95" t="str">
        <f>IF('Start List'!C15="","",'Start List'!C15)</f>
        <v>Micheal Kennedy</v>
      </c>
      <c r="D15" s="95"/>
      <c r="H15" s="37" t="s">
        <v>12</v>
      </c>
      <c r="J15" s="95">
        <f>IF('Start List'!I15="","",'Start List'!I15)</f>
      </c>
      <c r="K15" s="95" t="str">
        <f>IF('Start List'!J15="","",'Start List'!J15)</f>
        <v>Wood Run</v>
      </c>
      <c r="L15" s="96"/>
      <c r="M15" s="96"/>
      <c r="N15" s="37"/>
      <c r="O15" s="94">
        <f>IF('Start List'!N15="","",'Start List'!N15)</f>
      </c>
      <c r="P15" s="115"/>
    </row>
    <row r="16" spans="1:16" ht="12.75">
      <c r="A16" s="38" t="s">
        <v>8</v>
      </c>
      <c r="C16" s="95" t="str">
        <f>IF('Start List'!C16="","",'Start List'!C16)</f>
        <v>David Frydman</v>
      </c>
      <c r="D16" s="95"/>
      <c r="H16" s="37" t="s">
        <v>13</v>
      </c>
      <c r="J16" s="95"/>
      <c r="K16" s="95">
        <f>IF('Start List'!J16="","",'Start List'!J16)</f>
        <v>240</v>
      </c>
      <c r="L16" s="95" t="s">
        <v>28</v>
      </c>
      <c r="M16" s="96"/>
      <c r="N16" s="37"/>
      <c r="O16" s="94">
        <f>IF('Start List'!N16="","",'Start List'!N16)</f>
      </c>
      <c r="P16" s="115"/>
    </row>
    <row r="17" spans="1:16" ht="12.75">
      <c r="A17" s="38" t="s">
        <v>7</v>
      </c>
      <c r="C17" s="95" t="str">
        <f>IF('Start List'!C17="","",'Start List'!C17)</f>
        <v>Stuart Aldred</v>
      </c>
      <c r="D17" s="95"/>
      <c r="H17" s="37" t="s">
        <v>14</v>
      </c>
      <c r="J17" s="95">
        <f>IF('Start List'!I17="","",'Start List'!I17)</f>
      </c>
      <c r="K17" s="95">
        <f>IF('Start List'!J17="","",'Start List'!J17)</f>
        <v>20</v>
      </c>
      <c r="L17" s="96"/>
      <c r="M17" s="96"/>
      <c r="N17" s="37"/>
      <c r="O17" s="94">
        <f>IF('Start List'!N17="","",'Start List'!N17)</f>
      </c>
      <c r="P17" s="115"/>
    </row>
    <row r="18" spans="1:16" ht="12.75">
      <c r="A18" s="38"/>
      <c r="C18" s="95"/>
      <c r="D18" s="95"/>
      <c r="H18" s="37" t="s">
        <v>15</v>
      </c>
      <c r="J18" s="95">
        <f>IF('Start List'!I18="","",'Start List'!I18)</f>
      </c>
      <c r="K18" s="95">
        <f>IF('Start List'!J18="","",'Start List'!J18)</f>
        <v>24</v>
      </c>
      <c r="L18" s="96"/>
      <c r="M18" s="96"/>
      <c r="N18" s="37"/>
      <c r="O18" s="94">
        <f>IF('Start List'!N18="","",'Start List'!N18)</f>
      </c>
      <c r="P18" s="115"/>
    </row>
    <row r="19" spans="1:16" ht="12.75">
      <c r="A19" s="38" t="s">
        <v>18</v>
      </c>
      <c r="C19" s="95" t="str">
        <f>IF('Start List'!C19="","",'Start List'!C19)</f>
        <v>Peter Braun</v>
      </c>
      <c r="D19" s="95"/>
      <c r="H19" s="37"/>
      <c r="J19" s="96"/>
      <c r="K19" s="95"/>
      <c r="L19" s="96"/>
      <c r="M19" s="96"/>
      <c r="P19" s="114"/>
    </row>
    <row r="20" spans="1:16" ht="12.75">
      <c r="A20" s="38" t="s">
        <v>19</v>
      </c>
      <c r="C20" s="95" t="str">
        <f>IF('Start List'!C20="","",'Start List'!C20)</f>
        <v>Paul Mogford</v>
      </c>
      <c r="D20" s="95"/>
      <c r="H20" s="37" t="s">
        <v>16</v>
      </c>
      <c r="J20" s="95">
        <f>IF('Start List'!I20="","",'Start List'!I20)</f>
      </c>
      <c r="K20" s="95" t="str">
        <f>IF('Start List'!J20="","",'Start List'!J20)</f>
        <v>10.00am</v>
      </c>
      <c r="L20" s="96"/>
      <c r="M20" s="96"/>
      <c r="P20" s="114"/>
    </row>
    <row r="21" spans="1:16" ht="12.75">
      <c r="A21" s="38" t="s">
        <v>20</v>
      </c>
      <c r="C21" s="95" t="str">
        <f>IF('Start List'!C21="","",'Start List'!C21)</f>
        <v>Chris Schwarz</v>
      </c>
      <c r="D21" s="95"/>
      <c r="J21" s="96"/>
      <c r="K21" s="95"/>
      <c r="L21" s="96"/>
      <c r="M21" s="96"/>
      <c r="P21" s="114"/>
    </row>
    <row r="22" spans="1:16" ht="12.75">
      <c r="A22" s="38" t="s">
        <v>21</v>
      </c>
      <c r="C22" s="95" t="str">
        <f>IF('Start List'!C22="","",'Start List'!C22)</f>
        <v>Paul Costa</v>
      </c>
      <c r="D22" s="95"/>
      <c r="H22" s="37" t="s">
        <v>27</v>
      </c>
      <c r="K22" s="132">
        <f>PaceSet</f>
        <v>27.58</v>
      </c>
      <c r="P22" s="114"/>
    </row>
    <row r="23" spans="1:16" ht="12.75">
      <c r="A23" s="38" t="s">
        <v>22</v>
      </c>
      <c r="C23" s="95" t="str">
        <f>IF('Start List'!C23="","",'Start List'!C23)</f>
        <v>Andrew Evans</v>
      </c>
      <c r="D23" s="95"/>
      <c r="K23" s="1"/>
      <c r="P23" s="114"/>
    </row>
    <row r="24" spans="1:16" ht="6" customHeight="1">
      <c r="A24" s="3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0"/>
    </row>
    <row r="26" spans="1:16" ht="12.75">
      <c r="A26" s="8" t="s">
        <v>43</v>
      </c>
      <c r="B26" s="8" t="s">
        <v>32</v>
      </c>
      <c r="C26" s="8" t="s">
        <v>29</v>
      </c>
      <c r="D26" s="13" t="s">
        <v>30</v>
      </c>
      <c r="E26" s="13" t="s">
        <v>46</v>
      </c>
      <c r="F26" s="137" t="s">
        <v>45</v>
      </c>
      <c r="G26" s="16"/>
      <c r="H26" s="5" t="s">
        <v>35</v>
      </c>
      <c r="I26" s="5"/>
      <c r="J26" s="25"/>
      <c r="K26" s="6"/>
      <c r="L26" s="7" t="s">
        <v>37</v>
      </c>
      <c r="M26" s="25"/>
      <c r="N26" s="5" t="s">
        <v>39</v>
      </c>
      <c r="O26" s="5"/>
      <c r="P26" s="28" t="s">
        <v>36</v>
      </c>
    </row>
    <row r="27" spans="1:16" ht="12.75">
      <c r="A27" s="11"/>
      <c r="B27" s="11" t="s">
        <v>33</v>
      </c>
      <c r="C27" s="9"/>
      <c r="D27" s="9"/>
      <c r="E27" s="14"/>
      <c r="F27" s="138"/>
      <c r="G27" s="17" t="s">
        <v>0</v>
      </c>
      <c r="H27" s="4" t="s">
        <v>1</v>
      </c>
      <c r="I27" s="19" t="s">
        <v>2</v>
      </c>
      <c r="J27" s="22" t="s">
        <v>36</v>
      </c>
      <c r="K27" s="20" t="s">
        <v>3</v>
      </c>
      <c r="L27" s="2" t="s">
        <v>4</v>
      </c>
      <c r="M27" s="22" t="s">
        <v>38</v>
      </c>
      <c r="N27" s="3" t="s">
        <v>40</v>
      </c>
      <c r="O27" s="26" t="s">
        <v>41</v>
      </c>
      <c r="P27" s="29" t="s">
        <v>42</v>
      </c>
    </row>
    <row r="28" spans="1:16" ht="12.75" customHeight="1">
      <c r="A28" s="10"/>
      <c r="B28" s="10"/>
      <c r="C28" s="10"/>
      <c r="D28" s="15"/>
      <c r="E28" s="15"/>
      <c r="F28" s="139"/>
      <c r="G28" s="18"/>
      <c r="H28" s="10"/>
      <c r="I28" s="15"/>
      <c r="J28" s="23"/>
      <c r="K28" s="21"/>
      <c r="L28" s="15"/>
      <c r="M28" s="23"/>
      <c r="N28" s="21"/>
      <c r="O28" s="15"/>
      <c r="P28" s="23"/>
    </row>
    <row r="29" spans="1:26" ht="12.75">
      <c r="A29" s="12">
        <v>1</v>
      </c>
      <c r="B29" s="12">
        <f>IF(Qualifications!$E47="V",Qualifications!B47,"")</f>
        <v>30</v>
      </c>
      <c r="C29" s="56" t="str">
        <f>IF(Qualifications!$E47="V",Qualifications!C47,"")</f>
        <v>Pound</v>
      </c>
      <c r="D29" s="57" t="str">
        <f>IF(Qualifications!$E47="V",Qualifications!D47,"")</f>
        <v>Damien</v>
      </c>
      <c r="E29" s="58" t="str">
        <f>IF(Qualifications!$E47="V",Qualifications!E47,"")</f>
        <v>V</v>
      </c>
      <c r="F29" s="143" t="str">
        <f>IF(Qualifications!$E47="V",Qualifications!F47,"")</f>
        <v>AUS</v>
      </c>
      <c r="G29" s="30">
        <f>IF(Qualifications!$E47="V",Qualifications!G47,"")</f>
        <v>2.3</v>
      </c>
      <c r="H29" s="31">
        <f>IF(Qualifications!$E47="V",Qualifications!H47,"")</f>
        <v>2.9</v>
      </c>
      <c r="I29" s="32">
        <f>IF(Qualifications!$E47="V",Qualifications!I47,"")</f>
        <v>2.8</v>
      </c>
      <c r="J29" s="24">
        <f>SUM(G29:I29)</f>
        <v>7.999999999999999</v>
      </c>
      <c r="K29" s="33">
        <f>IF(Qualifications!$E47="V",Qualifications!K47,"")</f>
        <v>2.85</v>
      </c>
      <c r="L29" s="34">
        <f>IF(Qualifications!$E47="V",Qualifications!L47,"")</f>
        <v>2.3</v>
      </c>
      <c r="M29" s="24">
        <f>SUM(K29:L29)/2</f>
        <v>2.575</v>
      </c>
      <c r="N29" s="34">
        <f>IF(Qualifications!$E47="V",Qualifications!N47,"")</f>
        <v>34.51</v>
      </c>
      <c r="O29" s="27">
        <f>IF(Qualifications!$E47="V",Qualifications!O47,"")</f>
        <v>3.61</v>
      </c>
      <c r="P29" s="117">
        <f>CHOOSE(Z29,IF(G29="",0,IF(N29="",J29+M29,J29+M29+O29)),"RNS","DNS","DSQ")</f>
        <v>14.184999999999999</v>
      </c>
      <c r="U29" s="88">
        <f aca="true" t="shared" si="0" ref="U29:W31">G29+($M29/3)+($O29/3)</f>
        <v>4.361666666666666</v>
      </c>
      <c r="V29" s="88">
        <f t="shared" si="0"/>
        <v>4.961666666666667</v>
      </c>
      <c r="W29" s="88">
        <f t="shared" si="0"/>
        <v>4.861666666666666</v>
      </c>
      <c r="X29">
        <f>SUM(U29:W29)</f>
        <v>14.185</v>
      </c>
      <c r="Z29" s="247">
        <v>1</v>
      </c>
    </row>
    <row r="30" spans="1:26" ht="12.75">
      <c r="A30" s="12">
        <v>2</v>
      </c>
      <c r="B30" s="12">
        <f>IF(Qualifications!$E64="V",Qualifications!B64,"")</f>
        <v>89</v>
      </c>
      <c r="C30" s="56" t="str">
        <f>IF(Qualifications!$E64="V",Qualifications!C64,"")</f>
        <v>Dent</v>
      </c>
      <c r="D30" s="57" t="str">
        <f>IF(Qualifications!$E64="V",Qualifications!D64,"")</f>
        <v>Stuart</v>
      </c>
      <c r="E30" s="58" t="str">
        <f>IF(Qualifications!$E64="V",Qualifications!E64,"")</f>
        <v>V</v>
      </c>
      <c r="F30" s="143" t="str">
        <f>IF(Qualifications!$E64="V",Qualifications!F64,"")</f>
        <v>AUS</v>
      </c>
      <c r="G30" s="30">
        <f>IF(Qualifications!$E64="V",Qualifications!G64,"")</f>
        <v>1.2</v>
      </c>
      <c r="H30" s="31">
        <f>IF(Qualifications!$E64="V",Qualifications!H64,"")</f>
        <v>1.1</v>
      </c>
      <c r="I30" s="32">
        <f>IF(Qualifications!$E64="V",Qualifications!I64,"")</f>
        <v>1.8</v>
      </c>
      <c r="J30" s="24">
        <f>SUM(G30:I30)</f>
        <v>4.1</v>
      </c>
      <c r="K30" s="33">
        <f>IF(Qualifications!$E64="V",Qualifications!K64,"")</f>
        <v>0.62</v>
      </c>
      <c r="L30" s="34">
        <f>IF(Qualifications!$E64="V",Qualifications!L64,"")</f>
        <v>0.71</v>
      </c>
      <c r="M30" s="24">
        <f>SUM(K30:L30)/2</f>
        <v>0.665</v>
      </c>
      <c r="N30" s="34">
        <f>IF(Qualifications!$E64="V",Qualifications!N64,"")</f>
        <v>68.64</v>
      </c>
      <c r="O30" s="27">
        <f>IF(Qualifications!$E64="V",Qualifications!O64,"")</f>
        <v>0</v>
      </c>
      <c r="P30" s="117">
        <f>CHOOSE(Z30,IF(G30="",0,IF(N30="",J30+M30,J30+M30+O30)),"RNS","DNS","DSQ")</f>
        <v>4.765</v>
      </c>
      <c r="U30" s="88">
        <f t="shared" si="0"/>
        <v>1.4216666666666666</v>
      </c>
      <c r="V30" s="88">
        <f t="shared" si="0"/>
        <v>1.3216666666666668</v>
      </c>
      <c r="W30" s="88">
        <f t="shared" si="0"/>
        <v>2.0216666666666665</v>
      </c>
      <c r="X30">
        <f>SUM(U30:W30)</f>
        <v>4.765</v>
      </c>
      <c r="Z30" s="247">
        <v>1</v>
      </c>
    </row>
    <row r="31" spans="1:26" ht="12.75">
      <c r="A31" s="12">
        <v>3</v>
      </c>
      <c r="B31" s="12">
        <f>IF(Qualifications!$E76="V",Qualifications!B76,"")</f>
        <v>15</v>
      </c>
      <c r="C31" s="56" t="str">
        <f>IF(Qualifications!$E76="V",Qualifications!C76,"")</f>
        <v>Crema</v>
      </c>
      <c r="D31" s="57" t="str">
        <f>IF(Qualifications!$E76="V",Qualifications!D76,"")</f>
        <v>Luciano</v>
      </c>
      <c r="E31" s="58" t="str">
        <f>IF(Qualifications!$E76="V",Qualifications!E76,"")</f>
        <v>V</v>
      </c>
      <c r="F31" s="143" t="str">
        <f>IF(Qualifications!$E76="V",Qualifications!F76,"")</f>
        <v>AUS</v>
      </c>
      <c r="G31" s="30">
        <f>IF(Qualifications!$E76="V",Qualifications!G76,"")</f>
        <v>0.1</v>
      </c>
      <c r="H31" s="31">
        <f>IF(Qualifications!$E76="V",Qualifications!H76,"")</f>
        <v>0.1</v>
      </c>
      <c r="I31" s="32">
        <f>IF(Qualifications!$E76="V",Qualifications!I76,"")</f>
        <v>0.1</v>
      </c>
      <c r="J31" s="24">
        <f>SUM(G31:I31)</f>
        <v>0.30000000000000004</v>
      </c>
      <c r="K31" s="33">
        <f>IF(Qualifications!$E76="V",Qualifications!K76,"")</f>
        <v>0</v>
      </c>
      <c r="L31" s="34">
        <f>IF(Qualifications!$E76="V",Qualifications!L76,"")</f>
        <v>0</v>
      </c>
      <c r="M31" s="24">
        <f>SUM(K31:L31)/2</f>
        <v>0</v>
      </c>
      <c r="N31" s="34" t="str">
        <f>IF(Qualifications!$E76="V",Qualifications!N76,"")</f>
        <v>nt</v>
      </c>
      <c r="O31" s="27">
        <f>IF(Qualifications!$E76="V",Qualifications!O76,"")</f>
        <v>0</v>
      </c>
      <c r="P31" s="117">
        <f>CHOOSE(Z31,IF(G31="",0,IF(N31="",J31+M31,J31+M31+O31)),"RNS","DNS","DSQ")</f>
        <v>0.30000000000000004</v>
      </c>
      <c r="U31" s="88">
        <f t="shared" si="0"/>
        <v>0.1</v>
      </c>
      <c r="V31" s="88">
        <f t="shared" si="0"/>
        <v>0.1</v>
      </c>
      <c r="W31" s="88">
        <f t="shared" si="0"/>
        <v>0.1</v>
      </c>
      <c r="X31">
        <f>SUM(U31:W31)</f>
        <v>0.30000000000000004</v>
      </c>
      <c r="Z31" s="247">
        <v>1</v>
      </c>
    </row>
    <row r="32" spans="1:16" ht="12.75">
      <c r="A32" s="41"/>
      <c r="B32" s="41"/>
      <c r="C32" s="42"/>
      <c r="D32" s="54"/>
      <c r="E32" s="53"/>
      <c r="F32" s="144"/>
      <c r="G32" s="43"/>
      <c r="H32" s="44"/>
      <c r="I32" s="45"/>
      <c r="J32" s="46"/>
      <c r="K32" s="47"/>
      <c r="L32" s="48"/>
      <c r="M32" s="46"/>
      <c r="N32" s="48"/>
      <c r="O32" s="49"/>
      <c r="P32" s="50"/>
    </row>
  </sheetData>
  <sheetProtection sheet="1" objects="1" scenarios="1"/>
  <printOptions horizontalCentered="1"/>
  <pageMargins left="0.7480314960629921" right="0.7480314960629921" top="1.4960629921259843" bottom="0.9055118110236221" header="1.3385826771653544" footer="0.9055118110236221"/>
  <pageSetup horizontalDpi="300" verticalDpi="300" orientation="portrait" paperSize="9" scale="7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2:Z32"/>
  <sheetViews>
    <sheetView workbookViewId="0" topLeftCell="A1">
      <selection activeCell="A26" sqref="A26:P32"/>
    </sheetView>
  </sheetViews>
  <sheetFormatPr defaultColWidth="9.140625" defaultRowHeight="12.75"/>
  <cols>
    <col min="1" max="2" width="8.8515625" style="96" customWidth="1"/>
    <col min="3" max="4" width="13.7109375" style="96" customWidth="1"/>
    <col min="5" max="9" width="5.7109375" style="96" customWidth="1"/>
    <col min="10" max="10" width="6.7109375" style="96" customWidth="1"/>
    <col min="11" max="15" width="5.7109375" style="96" customWidth="1"/>
    <col min="16" max="16" width="9.8515625" style="96" customWidth="1"/>
    <col min="17" max="18" width="5.7109375" style="96" customWidth="1"/>
    <col min="19" max="16384" width="8.8515625" style="96" customWidth="1"/>
  </cols>
  <sheetData>
    <row r="2" spans="11:14" ht="12.75">
      <c r="K2" s="96" t="s">
        <v>24</v>
      </c>
      <c r="N2" s="146">
        <f>PaceSet</f>
        <v>27.58</v>
      </c>
    </row>
    <row r="9" spans="1:16" ht="12.7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 ht="20.25" customHeight="1">
      <c r="A10" s="135" t="str">
        <f>'Start List'!$A$10</f>
        <v>Abom Mogul Challenge 2001</v>
      </c>
      <c r="B10" s="150"/>
      <c r="C10" s="150"/>
      <c r="D10" s="150"/>
      <c r="E10" s="151" t="s">
        <v>57</v>
      </c>
      <c r="F10" s="151"/>
      <c r="G10" s="150"/>
      <c r="H10" s="150"/>
      <c r="I10" s="150"/>
      <c r="J10" s="150"/>
      <c r="K10" s="150"/>
      <c r="L10" s="150"/>
      <c r="M10" s="150"/>
      <c r="N10" s="150"/>
      <c r="O10" s="152" t="s">
        <v>44</v>
      </c>
      <c r="P10" s="153">
        <f>'Start List'!$O$10</f>
        <v>37128</v>
      </c>
    </row>
    <row r="11" spans="1:16" ht="12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ht="12.75">
      <c r="P12" s="157"/>
    </row>
    <row r="13" spans="1:16" ht="6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 ht="12.75">
      <c r="A14" s="158" t="s">
        <v>10</v>
      </c>
      <c r="C14" s="95">
        <f>IF('Start List'!C14="","",'Start List'!C14)</f>
      </c>
      <c r="D14" s="95"/>
      <c r="H14" s="95" t="s">
        <v>11</v>
      </c>
      <c r="N14" s="95"/>
      <c r="P14" s="115"/>
    </row>
    <row r="15" spans="1:16" ht="12.75">
      <c r="A15" s="158" t="s">
        <v>9</v>
      </c>
      <c r="C15" s="95" t="str">
        <f>IF('Start List'!C15="","",'Start List'!C15)</f>
        <v>Micheal Kennedy</v>
      </c>
      <c r="D15" s="95"/>
      <c r="H15" s="159" t="s">
        <v>12</v>
      </c>
      <c r="J15" s="95">
        <f>IF('Start List'!I15="","",'Start List'!I15)</f>
      </c>
      <c r="K15" s="95" t="str">
        <f>IF('Start List'!J15="","",'Start List'!J15)</f>
        <v>Wood Run</v>
      </c>
      <c r="N15" s="159"/>
      <c r="O15" s="94">
        <f>IF('Start List'!N15="","",'Start List'!N15)</f>
      </c>
      <c r="P15" s="115"/>
    </row>
    <row r="16" spans="1:16" ht="12.75">
      <c r="A16" s="158" t="s">
        <v>8</v>
      </c>
      <c r="C16" s="95" t="str">
        <f>IF('Start List'!C16="","",'Start List'!C16)</f>
        <v>David Frydman</v>
      </c>
      <c r="D16" s="95"/>
      <c r="H16" s="159" t="s">
        <v>13</v>
      </c>
      <c r="J16" s="95"/>
      <c r="K16" s="95">
        <f>IF('Start List'!J16="","",'Start List'!J16)</f>
        <v>240</v>
      </c>
      <c r="L16" s="95" t="s">
        <v>28</v>
      </c>
      <c r="N16" s="159"/>
      <c r="O16" s="94">
        <f>IF('Start List'!N16="","",'Start List'!N16)</f>
      </c>
      <c r="P16" s="115"/>
    </row>
    <row r="17" spans="1:16" ht="12.75">
      <c r="A17" s="158" t="s">
        <v>7</v>
      </c>
      <c r="C17" s="95" t="str">
        <f>IF('Start List'!C17="","",'Start List'!C17)</f>
        <v>Stuart Aldred</v>
      </c>
      <c r="D17" s="95"/>
      <c r="H17" s="159" t="s">
        <v>14</v>
      </c>
      <c r="J17" s="95">
        <f>IF('Start List'!I17="","",'Start List'!I17)</f>
      </c>
      <c r="K17" s="95">
        <f>IF('Start List'!J17="","",'Start List'!J17)</f>
        <v>20</v>
      </c>
      <c r="N17" s="159"/>
      <c r="O17" s="94">
        <f>IF('Start List'!N17="","",'Start List'!N17)</f>
      </c>
      <c r="P17" s="115"/>
    </row>
    <row r="18" spans="1:16" ht="12.75">
      <c r="A18" s="158"/>
      <c r="C18" s="95"/>
      <c r="D18" s="95"/>
      <c r="H18" s="159" t="s">
        <v>15</v>
      </c>
      <c r="J18" s="95">
        <f>IF('Start List'!I18="","",'Start List'!I18)</f>
      </c>
      <c r="K18" s="95">
        <f>IF('Start List'!J18="","",'Start List'!J18)</f>
        <v>24</v>
      </c>
      <c r="N18" s="159"/>
      <c r="O18" s="94">
        <f>IF('Start List'!N18="","",'Start List'!N18)</f>
      </c>
      <c r="P18" s="115"/>
    </row>
    <row r="19" spans="1:16" ht="12.75">
      <c r="A19" s="158" t="s">
        <v>18</v>
      </c>
      <c r="C19" s="95" t="str">
        <f>IF('Start List'!C19="","",'Start List'!C19)</f>
        <v>Peter Braun</v>
      </c>
      <c r="D19" s="95"/>
      <c r="H19" s="159"/>
      <c r="K19" s="95"/>
      <c r="P19" s="115"/>
    </row>
    <row r="20" spans="1:16" ht="12.75">
      <c r="A20" s="158" t="s">
        <v>19</v>
      </c>
      <c r="C20" s="95" t="str">
        <f>IF('Start List'!C20="","",'Start List'!C20)</f>
        <v>Paul Mogford</v>
      </c>
      <c r="D20" s="95"/>
      <c r="H20" s="159" t="s">
        <v>16</v>
      </c>
      <c r="J20" s="95">
        <f>IF('Start List'!I20="","",'Start List'!I20)</f>
      </c>
      <c r="K20" s="95" t="str">
        <f>IF('Start List'!J20="","",'Start List'!J20)</f>
        <v>10.00am</v>
      </c>
      <c r="P20" s="115"/>
    </row>
    <row r="21" spans="1:16" ht="12.75">
      <c r="A21" s="158" t="s">
        <v>20</v>
      </c>
      <c r="C21" s="95" t="str">
        <f>IF('Start List'!C21="","",'Start List'!C21)</f>
        <v>Chris Schwarz</v>
      </c>
      <c r="D21" s="95"/>
      <c r="K21" s="95"/>
      <c r="P21" s="115"/>
    </row>
    <row r="22" spans="1:16" ht="12.75">
      <c r="A22" s="158" t="s">
        <v>21</v>
      </c>
      <c r="C22" s="95" t="str">
        <f>IF('Start List'!C22="","",'Start List'!C22)</f>
        <v>Paul Costa</v>
      </c>
      <c r="D22" s="95"/>
      <c r="H22" s="159" t="s">
        <v>27</v>
      </c>
      <c r="K22" s="160">
        <f>PaceSet</f>
        <v>27.58</v>
      </c>
      <c r="P22" s="115"/>
    </row>
    <row r="23" spans="1:16" ht="12.75">
      <c r="A23" s="158" t="s">
        <v>22</v>
      </c>
      <c r="C23" s="95" t="str">
        <f>IF('Start List'!C23="","",'Start List'!C23)</f>
        <v>Andrew Evans</v>
      </c>
      <c r="D23" s="95"/>
      <c r="K23" s="95"/>
      <c r="P23" s="115"/>
    </row>
    <row r="24" spans="1:16" ht="6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61"/>
    </row>
    <row r="26" spans="1:16" ht="12.75">
      <c r="A26" s="162" t="s">
        <v>43</v>
      </c>
      <c r="B26" s="162" t="s">
        <v>32</v>
      </c>
      <c r="C26" s="162" t="s">
        <v>29</v>
      </c>
      <c r="D26" s="163" t="s">
        <v>30</v>
      </c>
      <c r="E26" s="163" t="s">
        <v>46</v>
      </c>
      <c r="F26" s="164" t="s">
        <v>45</v>
      </c>
      <c r="G26" s="165"/>
      <c r="H26" s="166" t="s">
        <v>35</v>
      </c>
      <c r="I26" s="166"/>
      <c r="J26" s="167"/>
      <c r="K26" s="168"/>
      <c r="L26" s="169" t="s">
        <v>37</v>
      </c>
      <c r="M26" s="167"/>
      <c r="N26" s="166" t="s">
        <v>39</v>
      </c>
      <c r="O26" s="166"/>
      <c r="P26" s="170" t="s">
        <v>36</v>
      </c>
    </row>
    <row r="27" spans="1:16" ht="12.75">
      <c r="A27" s="171"/>
      <c r="B27" s="171" t="s">
        <v>33</v>
      </c>
      <c r="C27" s="172"/>
      <c r="D27" s="172"/>
      <c r="E27" s="173"/>
      <c r="F27" s="174"/>
      <c r="G27" s="175" t="s">
        <v>0</v>
      </c>
      <c r="H27" s="176" t="s">
        <v>1</v>
      </c>
      <c r="I27" s="177" t="s">
        <v>2</v>
      </c>
      <c r="J27" s="178" t="s">
        <v>36</v>
      </c>
      <c r="K27" s="179" t="s">
        <v>3</v>
      </c>
      <c r="L27" s="180" t="s">
        <v>4</v>
      </c>
      <c r="M27" s="178" t="s">
        <v>38</v>
      </c>
      <c r="N27" s="181" t="s">
        <v>40</v>
      </c>
      <c r="O27" s="182" t="s">
        <v>41</v>
      </c>
      <c r="P27" s="183" t="s">
        <v>42</v>
      </c>
    </row>
    <row r="28" spans="1:16" ht="12.75" customHeight="1">
      <c r="A28" s="184"/>
      <c r="B28" s="184"/>
      <c r="C28" s="184"/>
      <c r="D28" s="147"/>
      <c r="E28" s="147"/>
      <c r="F28" s="185"/>
      <c r="G28" s="186"/>
      <c r="H28" s="184"/>
      <c r="I28" s="147"/>
      <c r="J28" s="187"/>
      <c r="K28" s="188"/>
      <c r="L28" s="147"/>
      <c r="M28" s="187"/>
      <c r="N28" s="188"/>
      <c r="O28" s="147"/>
      <c r="P28" s="187"/>
    </row>
    <row r="29" spans="1:26" ht="12.75">
      <c r="A29" s="97">
        <v>1</v>
      </c>
      <c r="B29" s="97">
        <f>IF(Veterans!B29="","",Veterans!B29)</f>
        <v>30</v>
      </c>
      <c r="C29" s="252" t="str">
        <f>IF(Veterans!C29="","",Veterans!C29)</f>
        <v>Pound</v>
      </c>
      <c r="D29" s="250" t="str">
        <f>IF(Veterans!D29="","",Veterans!D29)</f>
        <v>Damien</v>
      </c>
      <c r="E29" s="98" t="str">
        <f>IF(Veterans!E29="","",Veterans!E29)</f>
        <v>V</v>
      </c>
      <c r="F29" s="145" t="str">
        <f>IF(Veterans!F29="","",Veterans!F29)</f>
        <v>AUS</v>
      </c>
      <c r="G29" s="72">
        <v>1.1</v>
      </c>
      <c r="H29" s="73">
        <v>1.2</v>
      </c>
      <c r="I29" s="74">
        <v>1.5</v>
      </c>
      <c r="J29" s="190">
        <f>SUM(G29:I29)</f>
        <v>3.8</v>
      </c>
      <c r="K29" s="75">
        <v>2.8</v>
      </c>
      <c r="L29" s="76">
        <v>2.23</v>
      </c>
      <c r="M29" s="190">
        <f>SUM(K29:L29)/2</f>
        <v>2.5149999999999997</v>
      </c>
      <c r="N29" s="76">
        <v>41.94</v>
      </c>
      <c r="O29" s="191">
        <f>IF(N29="",0,MAX(MIN(TRUNC(13.625-(8*N29/$N$2),2),7.5),0))</f>
        <v>1.45</v>
      </c>
      <c r="P29" s="192">
        <f>CHOOSE(Z29,IF(G29="",0,IF(N29="",J29+M29,J29+M29+O29)),"RNS","DNS","DSQ")</f>
        <v>7.765</v>
      </c>
      <c r="U29" s="88">
        <f aca="true" t="shared" si="0" ref="U29:W31">G29+($M29/6)+($O29/3)</f>
        <v>2.0025</v>
      </c>
      <c r="V29" s="88">
        <f t="shared" si="0"/>
        <v>2.1025</v>
      </c>
      <c r="W29" s="88">
        <f t="shared" si="0"/>
        <v>2.4025</v>
      </c>
      <c r="X29" s="96">
        <f>SUM(U29:W29)</f>
        <v>6.5075</v>
      </c>
      <c r="Z29" s="221">
        <v>1</v>
      </c>
    </row>
    <row r="30" spans="1:26" ht="12.75">
      <c r="A30" s="97">
        <v>2</v>
      </c>
      <c r="B30" s="97">
        <f>IF(Veterans!B30="","",Veterans!B30)</f>
        <v>89</v>
      </c>
      <c r="C30" s="252" t="str">
        <f>IF(Veterans!C30="","",Veterans!C30)</f>
        <v>Dent</v>
      </c>
      <c r="D30" s="250" t="str">
        <f>IF(Veterans!D30="","",Veterans!D30)</f>
        <v>Stuart</v>
      </c>
      <c r="E30" s="98" t="str">
        <f>IF(Veterans!E30="","",Veterans!E30)</f>
        <v>V</v>
      </c>
      <c r="F30" s="145" t="str">
        <f>IF(Veterans!F30="","",Veterans!F30)</f>
        <v>AUS</v>
      </c>
      <c r="G30" s="72">
        <v>1.2</v>
      </c>
      <c r="H30" s="73">
        <v>1.7</v>
      </c>
      <c r="I30" s="74">
        <v>1.5</v>
      </c>
      <c r="J30" s="190">
        <f>SUM(G30:I30)</f>
        <v>4.4</v>
      </c>
      <c r="K30" s="75">
        <v>0.52</v>
      </c>
      <c r="L30" s="76">
        <v>0.62</v>
      </c>
      <c r="M30" s="190">
        <f>SUM(K30:L30)/2</f>
        <v>0.5700000000000001</v>
      </c>
      <c r="N30" s="76">
        <v>55.68</v>
      </c>
      <c r="O30" s="191">
        <f>IF(N30="",0,MAX(MIN(TRUNC(13.625-(8*N30/$N$2),2),7.5),0))</f>
        <v>0</v>
      </c>
      <c r="P30" s="192">
        <f>CHOOSE(Z30,IF(G30="",0,IF(N30="",J30+M30,J30+M30+O30)),"RNS","DNS","DSQ")</f>
        <v>4.970000000000001</v>
      </c>
      <c r="U30" s="88">
        <f t="shared" si="0"/>
        <v>1.295</v>
      </c>
      <c r="V30" s="88">
        <f t="shared" si="0"/>
        <v>1.795</v>
      </c>
      <c r="W30" s="88">
        <f t="shared" si="0"/>
        <v>1.595</v>
      </c>
      <c r="X30" s="96">
        <f>SUM(U30:W30)</f>
        <v>4.685</v>
      </c>
      <c r="Z30" s="221">
        <v>1</v>
      </c>
    </row>
    <row r="31" spans="1:26" ht="12.75">
      <c r="A31" s="97">
        <v>3</v>
      </c>
      <c r="B31" s="97">
        <f>IF(Veterans!B31="","",Veterans!B31)</f>
        <v>15</v>
      </c>
      <c r="C31" s="252" t="str">
        <f>IF(Veterans!C31="","",Veterans!C31)</f>
        <v>Crema</v>
      </c>
      <c r="D31" s="250" t="str">
        <f>IF(Veterans!D31="","",Veterans!D31)</f>
        <v>Luciano</v>
      </c>
      <c r="E31" s="98" t="str">
        <f>IF(Veterans!E31="","",Veterans!E31)</f>
        <v>V</v>
      </c>
      <c r="F31" s="145" t="str">
        <f>IF(Veterans!F31="","",Veterans!F31)</f>
        <v>AUS</v>
      </c>
      <c r="G31" s="72">
        <v>1</v>
      </c>
      <c r="H31" s="73">
        <v>1.5</v>
      </c>
      <c r="I31" s="74">
        <v>1.1</v>
      </c>
      <c r="J31" s="190">
        <f>SUM(G31:I31)</f>
        <v>3.6</v>
      </c>
      <c r="K31" s="75">
        <v>0</v>
      </c>
      <c r="L31" s="76">
        <v>0</v>
      </c>
      <c r="M31" s="190">
        <f>SUM(K31:L31)/2</f>
        <v>0</v>
      </c>
      <c r="N31" s="76">
        <v>53.13</v>
      </c>
      <c r="O31" s="191">
        <f>IF(N31="",0,MAX(MIN(TRUNC(13.625-(8*N31/$N$2),2),7.5),0))</f>
        <v>0</v>
      </c>
      <c r="P31" s="192">
        <f>CHOOSE(Z31,IF(G31="",0,IF(N31="",J31+M31,J31+M31+O31)),"RNS","DNS","DSQ")</f>
        <v>3.6</v>
      </c>
      <c r="U31" s="88">
        <f t="shared" si="0"/>
        <v>1</v>
      </c>
      <c r="V31" s="88">
        <f t="shared" si="0"/>
        <v>1.5</v>
      </c>
      <c r="W31" s="88">
        <f t="shared" si="0"/>
        <v>1.1</v>
      </c>
      <c r="X31" s="96">
        <f>SUM(U31:W31)</f>
        <v>3.6</v>
      </c>
      <c r="Z31" s="221">
        <v>1</v>
      </c>
    </row>
    <row r="32" spans="1:16" ht="12.75">
      <c r="A32" s="193"/>
      <c r="B32" s="193"/>
      <c r="C32" s="193"/>
      <c r="D32" s="194"/>
      <c r="E32" s="195"/>
      <c r="F32" s="196"/>
      <c r="G32" s="102"/>
      <c r="H32" s="103"/>
      <c r="I32" s="104"/>
      <c r="J32" s="197"/>
      <c r="K32" s="107"/>
      <c r="L32" s="108"/>
      <c r="M32" s="197"/>
      <c r="N32" s="108"/>
      <c r="O32" s="198"/>
      <c r="P32" s="199"/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9:O80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96" customWidth="1"/>
    <col min="3" max="3" width="13.7109375" style="96" customWidth="1"/>
    <col min="4" max="4" width="16.7109375" style="96" customWidth="1"/>
    <col min="5" max="6" width="7.7109375" style="96" customWidth="1"/>
    <col min="7" max="7" width="3.7109375" style="96" customWidth="1"/>
    <col min="8" max="9" width="7.7109375" style="96" customWidth="1"/>
    <col min="10" max="11" width="13.7109375" style="96" customWidth="1"/>
    <col min="12" max="13" width="0.71875" style="96" customWidth="1"/>
    <col min="14" max="14" width="6.7109375" style="96" customWidth="1"/>
    <col min="15" max="15" width="7.7109375" style="96" customWidth="1"/>
    <col min="16" max="17" width="5.7109375" style="96" customWidth="1"/>
    <col min="18" max="16384" width="8.8515625" style="96" customWidth="1"/>
  </cols>
  <sheetData>
    <row r="9" spans="1:15" ht="12.7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88"/>
    </row>
    <row r="10" spans="1:15" ht="20.25" customHeight="1">
      <c r="A10" s="245" t="s">
        <v>61</v>
      </c>
      <c r="B10" s="150"/>
      <c r="C10" s="150"/>
      <c r="E10" s="151" t="s">
        <v>47</v>
      </c>
      <c r="F10" s="151"/>
      <c r="H10" s="150"/>
      <c r="I10" s="150"/>
      <c r="J10" s="150"/>
      <c r="K10" s="150"/>
      <c r="L10" s="150"/>
      <c r="M10" s="150"/>
      <c r="N10" s="152" t="s">
        <v>17</v>
      </c>
      <c r="O10" s="244">
        <v>37128</v>
      </c>
    </row>
    <row r="11" spans="1:15" ht="12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61"/>
    </row>
    <row r="13" spans="1:15" ht="6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88"/>
    </row>
    <row r="14" spans="1:15" ht="12.75">
      <c r="A14" s="158" t="s">
        <v>10</v>
      </c>
      <c r="C14" s="71"/>
      <c r="D14" s="221"/>
      <c r="G14" s="95" t="s">
        <v>11</v>
      </c>
      <c r="M14" s="95"/>
      <c r="O14" s="240"/>
    </row>
    <row r="15" spans="1:15" ht="12.75">
      <c r="A15" s="158" t="s">
        <v>9</v>
      </c>
      <c r="C15" s="71" t="s">
        <v>167</v>
      </c>
      <c r="D15" s="221"/>
      <c r="G15" s="159" t="s">
        <v>12</v>
      </c>
      <c r="J15" s="71" t="s">
        <v>62</v>
      </c>
      <c r="K15" s="221"/>
      <c r="M15" s="159"/>
      <c r="N15" s="94"/>
      <c r="O15" s="240"/>
    </row>
    <row r="16" spans="1:15" ht="12.75">
      <c r="A16" s="158" t="s">
        <v>8</v>
      </c>
      <c r="C16" s="71" t="s">
        <v>166</v>
      </c>
      <c r="D16" s="221"/>
      <c r="G16" s="159" t="s">
        <v>13</v>
      </c>
      <c r="J16" s="71">
        <v>240</v>
      </c>
      <c r="K16" s="71" t="s">
        <v>28</v>
      </c>
      <c r="M16" s="159"/>
      <c r="N16" s="94"/>
      <c r="O16" s="240"/>
    </row>
    <row r="17" spans="1:15" ht="12.75">
      <c r="A17" s="158" t="s">
        <v>7</v>
      </c>
      <c r="C17" s="71" t="s">
        <v>168</v>
      </c>
      <c r="D17" s="221"/>
      <c r="G17" s="159" t="s">
        <v>14</v>
      </c>
      <c r="J17" s="71">
        <v>20</v>
      </c>
      <c r="K17" s="221"/>
      <c r="M17" s="159"/>
      <c r="N17" s="94"/>
      <c r="O17" s="240"/>
    </row>
    <row r="18" spans="1:15" ht="12.75">
      <c r="A18" s="158"/>
      <c r="C18" s="71"/>
      <c r="D18" s="221"/>
      <c r="G18" s="159" t="s">
        <v>15</v>
      </c>
      <c r="J18" s="71">
        <v>24</v>
      </c>
      <c r="K18" s="221"/>
      <c r="M18" s="159"/>
      <c r="N18" s="94"/>
      <c r="O18" s="240"/>
    </row>
    <row r="19" spans="1:15" ht="12.75">
      <c r="A19" s="158" t="s">
        <v>18</v>
      </c>
      <c r="C19" s="71" t="s">
        <v>161</v>
      </c>
      <c r="D19" s="221"/>
      <c r="G19" s="159"/>
      <c r="J19" s="71"/>
      <c r="K19" s="221"/>
      <c r="O19" s="240"/>
    </row>
    <row r="20" spans="1:15" ht="12.75">
      <c r="A20" s="158" t="s">
        <v>19</v>
      </c>
      <c r="C20" s="71" t="s">
        <v>162</v>
      </c>
      <c r="D20" s="221"/>
      <c r="G20" s="159" t="s">
        <v>16</v>
      </c>
      <c r="J20" s="71" t="s">
        <v>169</v>
      </c>
      <c r="K20" s="221"/>
      <c r="O20" s="240"/>
    </row>
    <row r="21" spans="1:15" ht="12.75">
      <c r="A21" s="158" t="s">
        <v>20</v>
      </c>
      <c r="C21" s="71" t="s">
        <v>163</v>
      </c>
      <c r="D21" s="221"/>
      <c r="J21" s="71"/>
      <c r="K21" s="221"/>
      <c r="O21" s="240"/>
    </row>
    <row r="22" spans="1:15" ht="12.75">
      <c r="A22" s="158" t="s">
        <v>21</v>
      </c>
      <c r="C22" s="71" t="s">
        <v>164</v>
      </c>
      <c r="D22" s="221"/>
      <c r="G22" s="159" t="s">
        <v>27</v>
      </c>
      <c r="J22" s="160">
        <f>PaceSet</f>
        <v>27.58</v>
      </c>
      <c r="O22" s="240"/>
    </row>
    <row r="23" spans="1:15" ht="12.75">
      <c r="A23" s="158" t="s">
        <v>22</v>
      </c>
      <c r="C23" s="71" t="s">
        <v>165</v>
      </c>
      <c r="D23" s="221"/>
      <c r="J23" s="95"/>
      <c r="O23" s="240"/>
    </row>
    <row r="24" spans="1:15" ht="6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61"/>
    </row>
    <row r="25" spans="1:15" ht="12.75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7" spans="1:15" ht="12.75">
      <c r="A27" s="162" t="s">
        <v>43</v>
      </c>
      <c r="B27" s="162" t="s">
        <v>32</v>
      </c>
      <c r="C27" s="201" t="s">
        <v>29</v>
      </c>
      <c r="D27" s="202" t="s">
        <v>30</v>
      </c>
      <c r="E27" s="162" t="s">
        <v>34</v>
      </c>
      <c r="F27" s="162" t="s">
        <v>45</v>
      </c>
      <c r="G27" s="204"/>
      <c r="H27" s="241" t="s">
        <v>43</v>
      </c>
      <c r="I27" s="162" t="s">
        <v>32</v>
      </c>
      <c r="J27" s="202" t="s">
        <v>29</v>
      </c>
      <c r="K27" s="202" t="s">
        <v>30</v>
      </c>
      <c r="L27" s="202"/>
      <c r="M27" s="202"/>
      <c r="N27" s="162" t="s">
        <v>34</v>
      </c>
      <c r="O27" s="162" t="s">
        <v>45</v>
      </c>
    </row>
    <row r="28" spans="1:15" ht="12.75">
      <c r="A28" s="171"/>
      <c r="B28" s="171"/>
      <c r="C28" s="205"/>
      <c r="D28" s="206"/>
      <c r="E28" s="171"/>
      <c r="F28" s="171"/>
      <c r="G28" s="204"/>
      <c r="H28" s="242"/>
      <c r="I28" s="171"/>
      <c r="J28" s="206"/>
      <c r="K28" s="206"/>
      <c r="L28" s="206"/>
      <c r="M28" s="206"/>
      <c r="N28" s="171"/>
      <c r="O28" s="243"/>
    </row>
    <row r="29" spans="1:15" ht="12.75" customHeight="1">
      <c r="A29" s="208"/>
      <c r="B29" s="208"/>
      <c r="E29" s="208"/>
      <c r="F29" s="208"/>
      <c r="H29" s="97"/>
      <c r="I29" s="208"/>
      <c r="N29" s="208"/>
      <c r="O29" s="184"/>
    </row>
    <row r="30" spans="1:15" ht="12.75">
      <c r="A30" s="97">
        <v>1</v>
      </c>
      <c r="B30" s="97">
        <f>IF(Qualifications!B29="","",Qualifications!B29)</f>
        <v>12</v>
      </c>
      <c r="C30" s="109" t="str">
        <f>IF(Qualifications!C29="","",Qualifications!C29)</f>
        <v>Costa</v>
      </c>
      <c r="D30" s="96" t="str">
        <f>IF(Qualifications!D29="","",Qualifications!D29)</f>
        <v>Adrian </v>
      </c>
      <c r="E30" s="97" t="str">
        <f>IF(Qualifications!E29="","",Qualifications!E29)</f>
        <v>O</v>
      </c>
      <c r="F30" s="97" t="str">
        <f>IF(Qualifications!F29="","",Qualifications!F29)</f>
        <v>AUS</v>
      </c>
      <c r="H30" s="97">
        <v>51</v>
      </c>
      <c r="I30" s="97">
        <f>IF(Qualifications!B79="","",Qualifications!B79)</f>
        <v>9</v>
      </c>
      <c r="J30" s="109" t="str">
        <f>IF(Qualifications!C79="","",Qualifications!C79)</f>
        <v>Ruddell</v>
      </c>
      <c r="K30" s="96" t="str">
        <f>IF(Qualifications!D79="","",Qualifications!D79)</f>
        <v>Nick </v>
      </c>
      <c r="N30" s="97" t="str">
        <f>IF(Qualifications!E79="","",Qualifications!E79)</f>
        <v>Y</v>
      </c>
      <c r="O30" s="97" t="str">
        <f>IF(Qualifications!F79="","",Qualifications!F79)</f>
        <v>AUS</v>
      </c>
    </row>
    <row r="31" spans="1:15" ht="12.75">
      <c r="A31" s="97">
        <v>2</v>
      </c>
      <c r="B31" s="97">
        <f>IF(Qualifications!B30="","",Qualifications!B30)</f>
        <v>3</v>
      </c>
      <c r="C31" s="109" t="str">
        <f>IF(Qualifications!C30="","",Qualifications!C30)</f>
        <v>Begg-Smith</v>
      </c>
      <c r="D31" s="96" t="str">
        <f>IF(Qualifications!D30="","",Qualifications!D30)</f>
        <v>Dale</v>
      </c>
      <c r="E31" s="97" t="str">
        <f>IF(Qualifications!E30="","",Qualifications!E30)</f>
        <v>J</v>
      </c>
      <c r="F31" s="97" t="str">
        <f>IF(Qualifications!F30="","",Qualifications!F30)</f>
        <v>CAN</v>
      </c>
      <c r="H31" s="97">
        <v>52</v>
      </c>
      <c r="I31" s="97">
        <f>IF(Qualifications!B80="","",Qualifications!B80)</f>
        <v>47</v>
      </c>
      <c r="J31" s="109" t="str">
        <f>IF(Qualifications!C80="","",Qualifications!C80)</f>
        <v>Mallalieu</v>
      </c>
      <c r="K31" s="96" t="str">
        <f>IF(Qualifications!D80="","",Qualifications!D80)</f>
        <v>Jack </v>
      </c>
      <c r="N31" s="97" t="str">
        <f>IF(Qualifications!E80="","",Qualifications!E80)</f>
        <v>O</v>
      </c>
      <c r="O31" s="97" t="str">
        <f>IF(Qualifications!F80="","",Qualifications!F80)</f>
        <v>GBR</v>
      </c>
    </row>
    <row r="32" spans="1:15" ht="12.75">
      <c r="A32" s="97">
        <v>3</v>
      </c>
      <c r="B32" s="97">
        <f>IF(Qualifications!B31="","",Qualifications!B31)</f>
        <v>70</v>
      </c>
      <c r="C32" s="109" t="str">
        <f>IF(Qualifications!C31="","",Qualifications!C31)</f>
        <v>Paynter</v>
      </c>
      <c r="D32" s="96" t="str">
        <f>IF(Qualifications!D31="","",Qualifications!D31)</f>
        <v>Trennon</v>
      </c>
      <c r="E32" s="97" t="str">
        <f>IF(Qualifications!E31="","",Qualifications!E31)</f>
        <v>O</v>
      </c>
      <c r="F32" s="97" t="str">
        <f>IF(Qualifications!F31="","",Qualifications!F31)</f>
        <v>CAN</v>
      </c>
      <c r="H32" s="97">
        <v>53</v>
      </c>
      <c r="I32" s="97">
        <f>IF(Qualifications!B81="","",Qualifications!B81)</f>
        <v>74</v>
      </c>
      <c r="J32" s="109" t="str">
        <f>IF(Qualifications!C81="","",Qualifications!C81)</f>
        <v>David</v>
      </c>
      <c r="K32" s="96" t="str">
        <f>IF(Qualifications!D81="","",Qualifications!D81)</f>
        <v>Andy</v>
      </c>
      <c r="N32" s="97" t="str">
        <f>IF(Qualifications!E81="","",Qualifications!E81)</f>
        <v>O</v>
      </c>
      <c r="O32" s="97" t="str">
        <f>IF(Qualifications!F81="","",Qualifications!F81)</f>
        <v>GBR</v>
      </c>
    </row>
    <row r="33" spans="1:15" ht="12.75">
      <c r="A33" s="97">
        <v>4</v>
      </c>
      <c r="B33" s="97">
        <f>IF(Qualifications!B32="","",Qualifications!B32)</f>
        <v>8</v>
      </c>
      <c r="C33" s="109" t="str">
        <f>IF(Qualifications!C32="","",Qualifications!C32)</f>
        <v>Berchtold</v>
      </c>
      <c r="D33" s="96" t="str">
        <f>IF(Qualifications!D32="","",Qualifications!D32)</f>
        <v>Andrea</v>
      </c>
      <c r="E33" s="97" t="str">
        <f>IF(Qualifications!E32="","",Qualifications!E32)</f>
        <v>O</v>
      </c>
      <c r="F33" s="97" t="str">
        <f>IF(Qualifications!F32="","",Qualifications!F32)</f>
        <v>AUS</v>
      </c>
      <c r="H33" s="97">
        <v>54</v>
      </c>
      <c r="I33" s="97">
        <f>IF(Qualifications!B82="","",Qualifications!B82)</f>
        <v>52</v>
      </c>
      <c r="J33" s="109" t="str">
        <f>IF(Qualifications!C82="","",Qualifications!C82)</f>
        <v>Alkemade</v>
      </c>
      <c r="K33" s="96" t="str">
        <f>IF(Qualifications!D82="","",Qualifications!D82)</f>
        <v>Joshua</v>
      </c>
      <c r="N33" s="97" t="str">
        <f>IF(Qualifications!E82="","",Qualifications!E82)</f>
        <v>Y</v>
      </c>
      <c r="O33" s="97" t="str">
        <f>IF(Qualifications!F82="","",Qualifications!F82)</f>
        <v>AUS</v>
      </c>
    </row>
    <row r="34" spans="1:15" ht="12.75">
      <c r="A34" s="97">
        <v>5</v>
      </c>
      <c r="B34" s="97">
        <f>IF(Qualifications!B33="","",Qualifications!B33)</f>
        <v>4</v>
      </c>
      <c r="C34" s="109" t="str">
        <f>IF(Qualifications!C33="","",Qualifications!C33)</f>
        <v>Robertson</v>
      </c>
      <c r="D34" s="96" t="str">
        <f>IF(Qualifications!D33="","",Qualifications!D33)</f>
        <v>Michael</v>
      </c>
      <c r="E34" s="97" t="str">
        <f>IF(Qualifications!E33="","",Qualifications!E33)</f>
        <v>O</v>
      </c>
      <c r="F34" s="97" t="str">
        <f>IF(Qualifications!F33="","",Qualifications!F33)</f>
        <v>AUS</v>
      </c>
      <c r="H34" s="97">
        <v>55</v>
      </c>
      <c r="I34" s="97">
        <f>IF(Qualifications!B83="","",Qualifications!B83)</f>
        <v>2</v>
      </c>
      <c r="J34" s="109" t="str">
        <f>IF(Qualifications!C83="","",Qualifications!C83)</f>
        <v>Temple</v>
      </c>
      <c r="K34" s="96" t="str">
        <f>IF(Qualifications!D83="","",Qualifications!D83)</f>
        <v>Sam </v>
      </c>
      <c r="N34" s="97" t="str">
        <f>IF(Qualifications!E83="","",Qualifications!E83)</f>
        <v>O</v>
      </c>
      <c r="O34" s="97" t="str">
        <f>IF(Qualifications!F83="","",Qualifications!F83)</f>
        <v>GBR</v>
      </c>
    </row>
    <row r="35" spans="1:15" ht="12.75">
      <c r="A35" s="97">
        <v>6</v>
      </c>
      <c r="B35" s="97">
        <f>IF(Qualifications!B34="","",Qualifications!B34)</f>
        <v>5</v>
      </c>
      <c r="C35" s="109" t="str">
        <f>IF(Qualifications!C34="","",Qualifications!C34)</f>
        <v>Begg-Smith</v>
      </c>
      <c r="D35" s="96" t="str">
        <f>IF(Qualifications!D34="","",Qualifications!D34)</f>
        <v>Jason</v>
      </c>
      <c r="E35" s="97" t="str">
        <f>IF(Qualifications!E34="","",Qualifications!E34)</f>
        <v>O</v>
      </c>
      <c r="F35" s="97" t="str">
        <f>IF(Qualifications!F34="","",Qualifications!F34)</f>
        <v>CAN</v>
      </c>
      <c r="H35" s="97">
        <v>56</v>
      </c>
      <c r="I35" s="97">
        <f>IF(Qualifications!B84="","",Qualifications!B84)</f>
        <v>69</v>
      </c>
      <c r="J35" s="109" t="str">
        <f>IF(Qualifications!C84="","",Qualifications!C84)</f>
        <v>Lassila</v>
      </c>
      <c r="K35" s="96" t="str">
        <f>IF(Qualifications!D84="","",Qualifications!D84)</f>
        <v>Lauri</v>
      </c>
      <c r="N35" s="97" t="str">
        <f>IF(Qualifications!E84="","",Qualifications!E84)</f>
        <v>O</v>
      </c>
      <c r="O35" s="97" t="str">
        <f>IF(Qualifications!F84="","",Qualifications!F84)</f>
        <v>FIN</v>
      </c>
    </row>
    <row r="36" spans="1:15" ht="12.75">
      <c r="A36" s="97">
        <v>7</v>
      </c>
      <c r="B36" s="97">
        <f>IF(Qualifications!B35="","",Qualifications!B35)</f>
        <v>11</v>
      </c>
      <c r="C36" s="109" t="str">
        <f>IF(Qualifications!C35="","",Qualifications!C35)</f>
        <v>Kinnunen</v>
      </c>
      <c r="D36" s="96" t="str">
        <f>IF(Qualifications!D35="","",Qualifications!D35)</f>
        <v>Jussi</v>
      </c>
      <c r="E36" s="97" t="str">
        <f>IF(Qualifications!E35="","",Qualifications!E35)</f>
        <v>O</v>
      </c>
      <c r="F36" s="97" t="str">
        <f>IF(Qualifications!F35="","",Qualifications!F35)</f>
        <v>FIN</v>
      </c>
      <c r="H36" s="97"/>
      <c r="I36" s="97" t="e">
        <f>IF(Qualifications!#REF!="","",Qualifications!#REF!)</f>
        <v>#REF!</v>
      </c>
      <c r="J36" s="109" t="e">
        <f>IF(Qualifications!#REF!="","",Qualifications!#REF!)</f>
        <v>#REF!</v>
      </c>
      <c r="K36" s="96" t="e">
        <f>IF(Qualifications!#REF!="","",Qualifications!#REF!)</f>
        <v>#REF!</v>
      </c>
      <c r="N36" s="97" t="e">
        <f>IF(Qualifications!#REF!="","",Qualifications!#REF!)</f>
        <v>#REF!</v>
      </c>
      <c r="O36" s="97" t="e">
        <f>IF(Qualifications!#REF!="","",Qualifications!#REF!)</f>
        <v>#REF!</v>
      </c>
    </row>
    <row r="37" spans="1:15" ht="12.75">
      <c r="A37" s="97">
        <v>8</v>
      </c>
      <c r="B37" s="97">
        <f>IF(Qualifications!B36="","",Qualifications!B36)</f>
        <v>43</v>
      </c>
      <c r="C37" s="109" t="str">
        <f>IF(Qualifications!C36="","",Qualifications!C36)</f>
        <v>Bates</v>
      </c>
      <c r="D37" s="96" t="str">
        <f>IF(Qualifications!D36="","",Qualifications!D36)</f>
        <v>Simon</v>
      </c>
      <c r="E37" s="97" t="str">
        <f>IF(Qualifications!E36="","",Qualifications!E36)</f>
        <v>O</v>
      </c>
      <c r="F37" s="97" t="str">
        <f>IF(Qualifications!F36="","",Qualifications!F36)</f>
        <v>GBR</v>
      </c>
      <c r="H37" s="97"/>
      <c r="I37" s="97" t="e">
        <f>IF(Qualifications!#REF!="","",Qualifications!#REF!)</f>
        <v>#REF!</v>
      </c>
      <c r="J37" s="109" t="e">
        <f>IF(Qualifications!#REF!="","",Qualifications!#REF!)</f>
        <v>#REF!</v>
      </c>
      <c r="K37" s="96" t="e">
        <f>IF(Qualifications!#REF!="","",Qualifications!#REF!)</f>
        <v>#REF!</v>
      </c>
      <c r="N37" s="97" t="e">
        <f>IF(Qualifications!#REF!="","",Qualifications!#REF!)</f>
        <v>#REF!</v>
      </c>
      <c r="O37" s="97" t="e">
        <f>IF(Qualifications!#REF!="","",Qualifications!#REF!)</f>
        <v>#REF!</v>
      </c>
    </row>
    <row r="38" spans="1:15" ht="12.75">
      <c r="A38" s="97">
        <v>9</v>
      </c>
      <c r="B38" s="97">
        <f>IF(Qualifications!B37="","",Qualifications!B37)</f>
        <v>96</v>
      </c>
      <c r="C38" s="109" t="str">
        <f>IF(Qualifications!C37="","",Qualifications!C37)</f>
        <v>Sirianni</v>
      </c>
      <c r="D38" s="96" t="str">
        <f>IF(Qualifications!D37="","",Qualifications!D37)</f>
        <v>Andrew</v>
      </c>
      <c r="E38" s="97" t="str">
        <f>IF(Qualifications!E37="","",Qualifications!E37)</f>
        <v>O</v>
      </c>
      <c r="F38" s="97" t="str">
        <f>IF(Qualifications!F37="","",Qualifications!F37)</f>
        <v>AUS</v>
      </c>
      <c r="H38" s="97"/>
      <c r="I38" s="97" t="e">
        <f>IF(Qualifications!#REF!="","",Qualifications!#REF!)</f>
        <v>#REF!</v>
      </c>
      <c r="J38" s="109" t="e">
        <f>IF(Qualifications!#REF!="","",Qualifications!#REF!)</f>
        <v>#REF!</v>
      </c>
      <c r="K38" s="96" t="e">
        <f>IF(Qualifications!#REF!="","",Qualifications!#REF!)</f>
        <v>#REF!</v>
      </c>
      <c r="N38" s="97" t="e">
        <f>IF(Qualifications!#REF!="","",Qualifications!#REF!)</f>
        <v>#REF!</v>
      </c>
      <c r="O38" s="97" t="e">
        <f>IF(Qualifications!#REF!="","",Qualifications!#REF!)</f>
        <v>#REF!</v>
      </c>
    </row>
    <row r="39" spans="1:15" ht="12.75">
      <c r="A39" s="97">
        <v>10</v>
      </c>
      <c r="B39" s="97">
        <f>IF(Qualifications!B38="","",Qualifications!B38)</f>
        <v>13</v>
      </c>
      <c r="C39" s="109" t="str">
        <f>IF(Qualifications!C38="","",Qualifications!C38)</f>
        <v>Sirianni</v>
      </c>
      <c r="D39" s="96" t="str">
        <f>IF(Qualifications!D38="","",Qualifications!D38)</f>
        <v>Christian </v>
      </c>
      <c r="E39" s="97" t="str">
        <f>IF(Qualifications!E38="","",Qualifications!E38)</f>
        <v>J</v>
      </c>
      <c r="F39" s="97" t="str">
        <f>IF(Qualifications!F38="","",Qualifications!F38)</f>
        <v>AUS</v>
      </c>
      <c r="H39" s="97"/>
      <c r="I39" s="97" t="e">
        <f>IF(Qualifications!#REF!="","",Qualifications!#REF!)</f>
        <v>#REF!</v>
      </c>
      <c r="J39" s="109" t="e">
        <f>IF(Qualifications!#REF!="","",Qualifications!#REF!)</f>
        <v>#REF!</v>
      </c>
      <c r="K39" s="96" t="e">
        <f>IF(Qualifications!#REF!="","",Qualifications!#REF!)</f>
        <v>#REF!</v>
      </c>
      <c r="N39" s="97" t="e">
        <f>IF(Qualifications!#REF!="","",Qualifications!#REF!)</f>
        <v>#REF!</v>
      </c>
      <c r="O39" s="97" t="e">
        <f>IF(Qualifications!#REF!="","",Qualifications!#REF!)</f>
        <v>#REF!</v>
      </c>
    </row>
    <row r="40" spans="1:15" ht="12.75">
      <c r="A40" s="97">
        <v>11</v>
      </c>
      <c r="B40" s="97">
        <f>IF(Qualifications!B39="","",Qualifications!B39)</f>
        <v>60</v>
      </c>
      <c r="C40" s="109" t="str">
        <f>IF(Qualifications!C39="","",Qualifications!C39)</f>
        <v>Babbage</v>
      </c>
      <c r="D40" s="96" t="str">
        <f>IF(Qualifications!D39="","",Qualifications!D39)</f>
        <v>Mark</v>
      </c>
      <c r="E40" s="97" t="str">
        <f>IF(Qualifications!E39="","",Qualifications!E39)</f>
        <v>J</v>
      </c>
      <c r="F40" s="97" t="str">
        <f>IF(Qualifications!F39="","",Qualifications!F39)</f>
        <v>AUS</v>
      </c>
      <c r="H40" s="97"/>
      <c r="I40" s="97" t="e">
        <f>IF(Qualifications!#REF!="","",Qualifications!#REF!)</f>
        <v>#REF!</v>
      </c>
      <c r="J40" s="109" t="e">
        <f>IF(Qualifications!#REF!="","",Qualifications!#REF!)</f>
        <v>#REF!</v>
      </c>
      <c r="K40" s="96" t="e">
        <f>IF(Qualifications!#REF!="","",Qualifications!#REF!)</f>
        <v>#REF!</v>
      </c>
      <c r="N40" s="97" t="e">
        <f>IF(Qualifications!#REF!="","",Qualifications!#REF!)</f>
        <v>#REF!</v>
      </c>
      <c r="O40" s="97" t="e">
        <f>IF(Qualifications!#REF!="","",Qualifications!#REF!)</f>
        <v>#REF!</v>
      </c>
    </row>
    <row r="41" spans="1:15" ht="12.75">
      <c r="A41" s="97">
        <v>12</v>
      </c>
      <c r="B41" s="97">
        <f>IF(Qualifications!B40="","",Qualifications!B40)</f>
        <v>25</v>
      </c>
      <c r="C41" s="109" t="str">
        <f>IF(Qualifications!C40="","",Qualifications!C40)</f>
        <v>Fisher</v>
      </c>
      <c r="D41" s="96" t="str">
        <f>IF(Qualifications!D40="","",Qualifications!D40)</f>
        <v>Nick</v>
      </c>
      <c r="E41" s="97" t="str">
        <f>IF(Qualifications!E40="","",Qualifications!E40)</f>
        <v>O</v>
      </c>
      <c r="F41" s="97" t="str">
        <f>IF(Qualifications!F40="","",Qualifications!F40)</f>
        <v>AUS</v>
      </c>
      <c r="H41" s="97"/>
      <c r="I41" s="97" t="e">
        <f>IF(Qualifications!#REF!="","",Qualifications!#REF!)</f>
        <v>#REF!</v>
      </c>
      <c r="J41" s="109" t="e">
        <f>IF(Qualifications!#REF!="","",Qualifications!#REF!)</f>
        <v>#REF!</v>
      </c>
      <c r="K41" s="96" t="e">
        <f>IF(Qualifications!#REF!="","",Qualifications!#REF!)</f>
        <v>#REF!</v>
      </c>
      <c r="N41" s="97" t="e">
        <f>IF(Qualifications!#REF!="","",Qualifications!#REF!)</f>
        <v>#REF!</v>
      </c>
      <c r="O41" s="97" t="e">
        <f>IF(Qualifications!#REF!="","",Qualifications!#REF!)</f>
        <v>#REF!</v>
      </c>
    </row>
    <row r="42" spans="1:15" ht="12.75">
      <c r="A42" s="97">
        <v>13</v>
      </c>
      <c r="B42" s="97">
        <f>IF(Qualifications!B41="","",Qualifications!B41)</f>
        <v>59</v>
      </c>
      <c r="C42" s="109" t="str">
        <f>IF(Qualifications!C41="","",Qualifications!C41)</f>
        <v>Hughes</v>
      </c>
      <c r="D42" s="96" t="str">
        <f>IF(Qualifications!D41="","",Qualifications!D41)</f>
        <v>Michael</v>
      </c>
      <c r="E42" s="97" t="str">
        <f>IF(Qualifications!E41="","",Qualifications!E41)</f>
        <v>O</v>
      </c>
      <c r="F42" s="97" t="str">
        <f>IF(Qualifications!F41="","",Qualifications!F41)</f>
        <v>AUS</v>
      </c>
      <c r="H42" s="97"/>
      <c r="I42" s="97" t="e">
        <f>IF(Qualifications!#REF!="","",Qualifications!#REF!)</f>
        <v>#REF!</v>
      </c>
      <c r="J42" s="109" t="e">
        <f>IF(Qualifications!#REF!="","",Qualifications!#REF!)</f>
        <v>#REF!</v>
      </c>
      <c r="K42" s="96" t="e">
        <f>IF(Qualifications!#REF!="","",Qualifications!#REF!)</f>
        <v>#REF!</v>
      </c>
      <c r="N42" s="97" t="e">
        <f>IF(Qualifications!#REF!="","",Qualifications!#REF!)</f>
        <v>#REF!</v>
      </c>
      <c r="O42" s="97" t="e">
        <f>IF(Qualifications!#REF!="","",Qualifications!#REF!)</f>
        <v>#REF!</v>
      </c>
    </row>
    <row r="43" spans="1:15" ht="12.75">
      <c r="A43" s="97">
        <v>14</v>
      </c>
      <c r="B43" s="97">
        <f>IF(Qualifications!B42="","",Qualifications!B42)</f>
        <v>28</v>
      </c>
      <c r="C43" s="109" t="str">
        <f>IF(Qualifications!C42="","",Qualifications!C42)</f>
        <v>Vincent</v>
      </c>
      <c r="D43" s="96" t="str">
        <f>IF(Qualifications!D42="","",Qualifications!D42)</f>
        <v>Luke</v>
      </c>
      <c r="E43" s="97" t="str">
        <f>IF(Qualifications!E42="","",Qualifications!E42)</f>
        <v>O</v>
      </c>
      <c r="F43" s="97" t="str">
        <f>IF(Qualifications!F42="","",Qualifications!F42)</f>
        <v>AUS</v>
      </c>
      <c r="H43" s="97"/>
      <c r="I43" s="97" t="e">
        <f>IF(Qualifications!#REF!="","",Qualifications!#REF!)</f>
        <v>#REF!</v>
      </c>
      <c r="J43" s="109" t="e">
        <f>IF(Qualifications!#REF!="","",Qualifications!#REF!)</f>
        <v>#REF!</v>
      </c>
      <c r="K43" s="96" t="e">
        <f>IF(Qualifications!#REF!="","",Qualifications!#REF!)</f>
        <v>#REF!</v>
      </c>
      <c r="N43" s="97" t="e">
        <f>IF(Qualifications!#REF!="","",Qualifications!#REF!)</f>
        <v>#REF!</v>
      </c>
      <c r="O43" s="97" t="e">
        <f>IF(Qualifications!#REF!="","",Qualifications!#REF!)</f>
        <v>#REF!</v>
      </c>
    </row>
    <row r="44" spans="1:15" ht="12.75">
      <c r="A44" s="97">
        <v>15</v>
      </c>
      <c r="B44" s="97">
        <f>IF(Qualifications!B43="","",Qualifications!B43)</f>
        <v>71</v>
      </c>
      <c r="C44" s="109" t="str">
        <f>IF(Qualifications!C43="","",Qualifications!C43)</f>
        <v>Popek</v>
      </c>
      <c r="D44" s="96" t="str">
        <f>IF(Qualifications!D43="","",Qualifications!D43)</f>
        <v>Adrian </v>
      </c>
      <c r="E44" s="97" t="str">
        <f>IF(Qualifications!E43="","",Qualifications!E43)</f>
        <v>O</v>
      </c>
      <c r="F44" s="97" t="str">
        <f>IF(Qualifications!F43="","",Qualifications!F43)</f>
        <v>AUS</v>
      </c>
      <c r="H44" s="97"/>
      <c r="I44" s="97" t="e">
        <f>IF(Qualifications!#REF!="","",Qualifications!#REF!)</f>
        <v>#REF!</v>
      </c>
      <c r="J44" s="109" t="e">
        <f>IF(Qualifications!#REF!="","",Qualifications!#REF!)</f>
        <v>#REF!</v>
      </c>
      <c r="K44" s="96" t="e">
        <f>IF(Qualifications!#REF!="","",Qualifications!#REF!)</f>
        <v>#REF!</v>
      </c>
      <c r="N44" s="97" t="e">
        <f>IF(Qualifications!#REF!="","",Qualifications!#REF!)</f>
        <v>#REF!</v>
      </c>
      <c r="O44" s="97" t="e">
        <f>IF(Qualifications!#REF!="","",Qualifications!#REF!)</f>
        <v>#REF!</v>
      </c>
    </row>
    <row r="45" spans="1:15" ht="12.75">
      <c r="A45" s="97">
        <v>16</v>
      </c>
      <c r="B45" s="97">
        <f>IF(Qualifications!B44="","",Qualifications!B44)</f>
        <v>27</v>
      </c>
      <c r="C45" s="109" t="str">
        <f>IF(Qualifications!C44="","",Qualifications!C44)</f>
        <v>Switzer</v>
      </c>
      <c r="D45" s="96" t="str">
        <f>IF(Qualifications!D44="","",Qualifications!D44)</f>
        <v>Adam</v>
      </c>
      <c r="E45" s="97" t="str">
        <f>IF(Qualifications!E44="","",Qualifications!E44)</f>
        <v>O</v>
      </c>
      <c r="F45" s="97" t="str">
        <f>IF(Qualifications!F44="","",Qualifications!F44)</f>
        <v>AUS</v>
      </c>
      <c r="H45" s="97"/>
      <c r="I45" s="97" t="e">
        <f>IF(Qualifications!#REF!="","",Qualifications!#REF!)</f>
        <v>#REF!</v>
      </c>
      <c r="J45" s="109" t="e">
        <f>IF(Qualifications!#REF!="","",Qualifications!#REF!)</f>
        <v>#REF!</v>
      </c>
      <c r="K45" s="96" t="e">
        <f>IF(Qualifications!#REF!="","",Qualifications!#REF!)</f>
        <v>#REF!</v>
      </c>
      <c r="N45" s="97" t="e">
        <f>IF(Qualifications!#REF!="","",Qualifications!#REF!)</f>
        <v>#REF!</v>
      </c>
      <c r="O45" s="97" t="e">
        <f>IF(Qualifications!#REF!="","",Qualifications!#REF!)</f>
        <v>#REF!</v>
      </c>
    </row>
    <row r="46" spans="1:15" ht="12.75">
      <c r="A46" s="97">
        <v>17</v>
      </c>
      <c r="B46" s="97">
        <f>IF(Qualifications!B45="","",Qualifications!B45)</f>
        <v>31</v>
      </c>
      <c r="C46" s="109" t="str">
        <f>IF(Qualifications!C45="","",Qualifications!C45)</f>
        <v>Macrae</v>
      </c>
      <c r="D46" s="96" t="str">
        <f>IF(Qualifications!D45="","",Qualifications!D45)</f>
        <v>Casey</v>
      </c>
      <c r="E46" s="97" t="str">
        <f>IF(Qualifications!E45="","",Qualifications!E45)</f>
        <v>O</v>
      </c>
      <c r="F46" s="97" t="str">
        <f>IF(Qualifications!F45="","",Qualifications!F45)</f>
        <v>AUS</v>
      </c>
      <c r="H46" s="97"/>
      <c r="I46" s="97" t="e">
        <f>IF(Qualifications!#REF!="","",Qualifications!#REF!)</f>
        <v>#REF!</v>
      </c>
      <c r="J46" s="109" t="e">
        <f>IF(Qualifications!#REF!="","",Qualifications!#REF!)</f>
        <v>#REF!</v>
      </c>
      <c r="K46" s="96" t="e">
        <f>IF(Qualifications!#REF!="","",Qualifications!#REF!)</f>
        <v>#REF!</v>
      </c>
      <c r="N46" s="97" t="e">
        <f>IF(Qualifications!#REF!="","",Qualifications!#REF!)</f>
        <v>#REF!</v>
      </c>
      <c r="O46" s="97" t="e">
        <f>IF(Qualifications!#REF!="","",Qualifications!#REF!)</f>
        <v>#REF!</v>
      </c>
    </row>
    <row r="47" spans="1:15" ht="12.75">
      <c r="A47" s="97">
        <v>18</v>
      </c>
      <c r="B47" s="97">
        <f>IF(Qualifications!B46="","",Qualifications!B46)</f>
        <v>33</v>
      </c>
      <c r="C47" s="109" t="str">
        <f>IF(Qualifications!C46="","",Qualifications!C46)</f>
        <v>Cooper</v>
      </c>
      <c r="D47" s="96" t="str">
        <f>IF(Qualifications!D46="","",Qualifications!D46)</f>
        <v>Ramone</v>
      </c>
      <c r="E47" s="97" t="str">
        <f>IF(Qualifications!E46="","",Qualifications!E46)</f>
        <v>Y</v>
      </c>
      <c r="F47" s="97" t="str">
        <f>IF(Qualifications!F46="","",Qualifications!F46)</f>
        <v>AUS</v>
      </c>
      <c r="H47" s="97"/>
      <c r="I47" s="97" t="e">
        <f>IF(Qualifications!#REF!="","",Qualifications!#REF!)</f>
        <v>#REF!</v>
      </c>
      <c r="J47" s="109" t="e">
        <f>IF(Qualifications!#REF!="","",Qualifications!#REF!)</f>
        <v>#REF!</v>
      </c>
      <c r="K47" s="96" t="e">
        <f>IF(Qualifications!#REF!="","",Qualifications!#REF!)</f>
        <v>#REF!</v>
      </c>
      <c r="N47" s="97" t="e">
        <f>IF(Qualifications!#REF!="","",Qualifications!#REF!)</f>
        <v>#REF!</v>
      </c>
      <c r="O47" s="97" t="e">
        <f>IF(Qualifications!#REF!="","",Qualifications!#REF!)</f>
        <v>#REF!</v>
      </c>
    </row>
    <row r="48" spans="1:15" ht="12.75">
      <c r="A48" s="97">
        <v>19</v>
      </c>
      <c r="B48" s="97">
        <f>IF(Qualifications!B47="","",Qualifications!B47)</f>
        <v>30</v>
      </c>
      <c r="C48" s="109" t="str">
        <f>IF(Qualifications!C47="","",Qualifications!C47)</f>
        <v>Pound</v>
      </c>
      <c r="D48" s="96" t="str">
        <f>IF(Qualifications!D47="","",Qualifications!D47)</f>
        <v>Damien</v>
      </c>
      <c r="E48" s="97" t="str">
        <f>IF(Qualifications!E47="","",Qualifications!E47)</f>
        <v>V</v>
      </c>
      <c r="F48" s="97" t="str">
        <f>IF(Qualifications!F47="","",Qualifications!F47)</f>
        <v>AUS</v>
      </c>
      <c r="H48" s="97"/>
      <c r="I48" s="97" t="e">
        <f>IF(Qualifications!#REF!="","",Qualifications!#REF!)</f>
        <v>#REF!</v>
      </c>
      <c r="J48" s="109" t="e">
        <f>IF(Qualifications!#REF!="","",Qualifications!#REF!)</f>
        <v>#REF!</v>
      </c>
      <c r="K48" s="96" t="e">
        <f>IF(Qualifications!#REF!="","",Qualifications!#REF!)</f>
        <v>#REF!</v>
      </c>
      <c r="N48" s="97" t="e">
        <f>IF(Qualifications!#REF!="","",Qualifications!#REF!)</f>
        <v>#REF!</v>
      </c>
      <c r="O48" s="97" t="e">
        <f>IF(Qualifications!#REF!="","",Qualifications!#REF!)</f>
        <v>#REF!</v>
      </c>
    </row>
    <row r="49" spans="1:15" ht="12.75">
      <c r="A49" s="97">
        <v>20</v>
      </c>
      <c r="B49" s="97">
        <f>IF(Qualifications!B48="","",Qualifications!B48)</f>
        <v>77</v>
      </c>
      <c r="C49" s="109" t="str">
        <f>IF(Qualifications!C48="","",Qualifications!C48)</f>
        <v>Bennett</v>
      </c>
      <c r="D49" s="96" t="str">
        <f>IF(Qualifications!D48="","",Qualifications!D48)</f>
        <v>Andrew</v>
      </c>
      <c r="E49" s="97" t="str">
        <f>IF(Qualifications!E48="","",Qualifications!E48)</f>
        <v>J</v>
      </c>
      <c r="F49" s="97" t="str">
        <f>IF(Qualifications!F48="","",Qualifications!F48)</f>
        <v>GBR</v>
      </c>
      <c r="H49" s="97"/>
      <c r="I49" s="97" t="e">
        <f>IF(Qualifications!#REF!="","",Qualifications!#REF!)</f>
        <v>#REF!</v>
      </c>
      <c r="J49" s="109" t="e">
        <f>IF(Qualifications!#REF!="","",Qualifications!#REF!)</f>
        <v>#REF!</v>
      </c>
      <c r="K49" s="96" t="e">
        <f>IF(Qualifications!#REF!="","",Qualifications!#REF!)</f>
        <v>#REF!</v>
      </c>
      <c r="N49" s="97" t="e">
        <f>IF(Qualifications!#REF!="","",Qualifications!#REF!)</f>
        <v>#REF!</v>
      </c>
      <c r="O49" s="97" t="e">
        <f>IF(Qualifications!#REF!="","",Qualifications!#REF!)</f>
        <v>#REF!</v>
      </c>
    </row>
    <row r="50" spans="1:15" ht="12.75">
      <c r="A50" s="97">
        <v>21</v>
      </c>
      <c r="B50" s="97">
        <f>IF(Qualifications!B49="","",Qualifications!B49)</f>
        <v>62</v>
      </c>
      <c r="C50" s="109" t="str">
        <f>IF(Qualifications!C49="","",Qualifications!C49)</f>
        <v>Cookes</v>
      </c>
      <c r="D50" s="96" t="str">
        <f>IF(Qualifications!D49="","",Qualifications!D49)</f>
        <v>Daniel</v>
      </c>
      <c r="E50" s="97" t="str">
        <f>IF(Qualifications!E49="","",Qualifications!E49)</f>
        <v>J</v>
      </c>
      <c r="F50" s="97" t="str">
        <f>IF(Qualifications!F49="","",Qualifications!F49)</f>
        <v>AUS</v>
      </c>
      <c r="H50" s="97"/>
      <c r="I50" s="97" t="e">
        <f>IF(Qualifications!#REF!="","",Qualifications!#REF!)</f>
        <v>#REF!</v>
      </c>
      <c r="J50" s="109" t="e">
        <f>IF(Qualifications!#REF!="","",Qualifications!#REF!)</f>
        <v>#REF!</v>
      </c>
      <c r="K50" s="96" t="e">
        <f>IF(Qualifications!#REF!="","",Qualifications!#REF!)</f>
        <v>#REF!</v>
      </c>
      <c r="N50" s="97" t="e">
        <f>IF(Qualifications!#REF!="","",Qualifications!#REF!)</f>
        <v>#REF!</v>
      </c>
      <c r="O50" s="97" t="e">
        <f>IF(Qualifications!#REF!="","",Qualifications!#REF!)</f>
        <v>#REF!</v>
      </c>
    </row>
    <row r="51" spans="1:15" ht="12.75">
      <c r="A51" s="97">
        <v>22</v>
      </c>
      <c r="B51" s="97">
        <f>IF(Qualifications!B50="","",Qualifications!B50)</f>
        <v>19</v>
      </c>
      <c r="C51" s="109" t="str">
        <f>IF(Qualifications!C50="","",Qualifications!C50)</f>
        <v>Watson</v>
      </c>
      <c r="D51" s="96" t="str">
        <f>IF(Qualifications!D50="","",Qualifications!D50)</f>
        <v>Lee</v>
      </c>
      <c r="E51" s="97" t="str">
        <f>IF(Qualifications!E50="","",Qualifications!E50)</f>
        <v>O</v>
      </c>
      <c r="F51" s="97" t="str">
        <f>IF(Qualifications!F50="","",Qualifications!F50)</f>
        <v>AUS</v>
      </c>
      <c r="H51" s="97"/>
      <c r="I51" s="97" t="e">
        <f>IF(Qualifications!#REF!="","",Qualifications!#REF!)</f>
        <v>#REF!</v>
      </c>
      <c r="J51" s="109" t="e">
        <f>IF(Qualifications!#REF!="","",Qualifications!#REF!)</f>
        <v>#REF!</v>
      </c>
      <c r="K51" s="96" t="e">
        <f>IF(Qualifications!#REF!="","",Qualifications!#REF!)</f>
        <v>#REF!</v>
      </c>
      <c r="N51" s="97" t="e">
        <f>IF(Qualifications!#REF!="","",Qualifications!#REF!)</f>
        <v>#REF!</v>
      </c>
      <c r="O51" s="97" t="e">
        <f>IF(Qualifications!#REF!="","",Qualifications!#REF!)</f>
        <v>#REF!</v>
      </c>
    </row>
    <row r="52" spans="1:15" ht="12.75">
      <c r="A52" s="97">
        <v>23</v>
      </c>
      <c r="B52" s="97">
        <f>IF(Qualifications!B51="","",Qualifications!B51)</f>
        <v>84</v>
      </c>
      <c r="C52" s="109" t="str">
        <f>IF(Qualifications!C51="","",Qualifications!C51)</f>
        <v>Lovick</v>
      </c>
      <c r="D52" s="96" t="str">
        <f>IF(Qualifications!D51="","",Qualifications!D51)</f>
        <v>Tom</v>
      </c>
      <c r="E52" s="97" t="str">
        <f>IF(Qualifications!E51="","",Qualifications!E51)</f>
        <v>Y</v>
      </c>
      <c r="F52" s="97" t="str">
        <f>IF(Qualifications!F51="","",Qualifications!F51)</f>
        <v>AUS</v>
      </c>
      <c r="H52" s="97"/>
      <c r="I52" s="97" t="e">
        <f>IF(Qualifications!#REF!="","",Qualifications!#REF!)</f>
        <v>#REF!</v>
      </c>
      <c r="J52" s="109" t="e">
        <f>IF(Qualifications!#REF!="","",Qualifications!#REF!)</f>
        <v>#REF!</v>
      </c>
      <c r="K52" s="96" t="e">
        <f>IF(Qualifications!#REF!="","",Qualifications!#REF!)</f>
        <v>#REF!</v>
      </c>
      <c r="N52" s="97" t="e">
        <f>IF(Qualifications!#REF!="","",Qualifications!#REF!)</f>
        <v>#REF!</v>
      </c>
      <c r="O52" s="97" t="e">
        <f>IF(Qualifications!#REF!="","",Qualifications!#REF!)</f>
        <v>#REF!</v>
      </c>
    </row>
    <row r="53" spans="1:15" ht="12.75">
      <c r="A53" s="97">
        <v>24</v>
      </c>
      <c r="B53" s="97">
        <f>IF(Qualifications!B52="","",Qualifications!B52)</f>
        <v>55</v>
      </c>
      <c r="C53" s="109" t="str">
        <f>IF(Qualifications!C52="","",Qualifications!C52)</f>
        <v>Plummer</v>
      </c>
      <c r="D53" s="96" t="str">
        <f>IF(Qualifications!D52="","",Qualifications!D52)</f>
        <v>Ridley</v>
      </c>
      <c r="E53" s="97" t="str">
        <f>IF(Qualifications!E52="","",Qualifications!E52)</f>
        <v>J</v>
      </c>
      <c r="F53" s="97" t="str">
        <f>IF(Qualifications!F52="","",Qualifications!F52)</f>
        <v>AUS</v>
      </c>
      <c r="H53" s="97"/>
      <c r="I53" s="97" t="e">
        <f>IF(Qualifications!#REF!="","",Qualifications!#REF!)</f>
        <v>#REF!</v>
      </c>
      <c r="J53" s="109" t="e">
        <f>IF(Qualifications!#REF!="","",Qualifications!#REF!)</f>
        <v>#REF!</v>
      </c>
      <c r="K53" s="96" t="e">
        <f>IF(Qualifications!#REF!="","",Qualifications!#REF!)</f>
        <v>#REF!</v>
      </c>
      <c r="N53" s="97" t="e">
        <f>IF(Qualifications!#REF!="","",Qualifications!#REF!)</f>
        <v>#REF!</v>
      </c>
      <c r="O53" s="97" t="e">
        <f>IF(Qualifications!#REF!="","",Qualifications!#REF!)</f>
        <v>#REF!</v>
      </c>
    </row>
    <row r="54" spans="1:15" ht="12.75">
      <c r="A54" s="97">
        <v>25</v>
      </c>
      <c r="B54" s="97">
        <f>IF(Qualifications!B53="","",Qualifications!B53)</f>
        <v>17</v>
      </c>
      <c r="C54" s="109" t="str">
        <f>IF(Qualifications!C53="","",Qualifications!C53)</f>
        <v>Blampied</v>
      </c>
      <c r="D54" s="96" t="str">
        <f>IF(Qualifications!D53="","",Qualifications!D53)</f>
        <v>Nick</v>
      </c>
      <c r="E54" s="97" t="str">
        <f>IF(Qualifications!E53="","",Qualifications!E53)</f>
        <v>J</v>
      </c>
      <c r="F54" s="97" t="str">
        <f>IF(Qualifications!F53="","",Qualifications!F53)</f>
        <v>AUS</v>
      </c>
      <c r="H54" s="97"/>
      <c r="I54" s="97" t="e">
        <f>IF(Qualifications!#REF!="","",Qualifications!#REF!)</f>
        <v>#REF!</v>
      </c>
      <c r="J54" s="109" t="e">
        <f>IF(Qualifications!#REF!="","",Qualifications!#REF!)</f>
        <v>#REF!</v>
      </c>
      <c r="K54" s="96" t="e">
        <f>IF(Qualifications!#REF!="","",Qualifications!#REF!)</f>
        <v>#REF!</v>
      </c>
      <c r="N54" s="97" t="e">
        <f>IF(Qualifications!#REF!="","",Qualifications!#REF!)</f>
        <v>#REF!</v>
      </c>
      <c r="O54" s="97" t="e">
        <f>IF(Qualifications!#REF!="","",Qualifications!#REF!)</f>
        <v>#REF!</v>
      </c>
    </row>
    <row r="55" spans="1:15" ht="12.75">
      <c r="A55" s="97">
        <v>26</v>
      </c>
      <c r="B55" s="97">
        <f>IF(Qualifications!B54="","",Qualifications!B54)</f>
        <v>61</v>
      </c>
      <c r="C55" s="109" t="str">
        <f>IF(Qualifications!C54="","",Qualifications!C54)</f>
        <v>David</v>
      </c>
      <c r="D55" s="96" t="str">
        <f>IF(Qualifications!D54="","",Qualifications!D54)</f>
        <v>Chris</v>
      </c>
      <c r="E55" s="97" t="str">
        <f>IF(Qualifications!E54="","",Qualifications!E54)</f>
        <v>O</v>
      </c>
      <c r="F55" s="97" t="str">
        <f>IF(Qualifications!F54="","",Qualifications!F54)</f>
        <v>GBR</v>
      </c>
      <c r="H55" s="97"/>
      <c r="I55" s="97" t="e">
        <f>IF(Qualifications!#REF!="","",Qualifications!#REF!)</f>
        <v>#REF!</v>
      </c>
      <c r="J55" s="109" t="e">
        <f>IF(Qualifications!#REF!="","",Qualifications!#REF!)</f>
        <v>#REF!</v>
      </c>
      <c r="K55" s="96" t="e">
        <f>IF(Qualifications!#REF!="","",Qualifications!#REF!)</f>
        <v>#REF!</v>
      </c>
      <c r="N55" s="97" t="e">
        <f>IF(Qualifications!#REF!="","",Qualifications!#REF!)</f>
        <v>#REF!</v>
      </c>
      <c r="O55" s="97" t="e">
        <f>IF(Qualifications!#REF!="","",Qualifications!#REF!)</f>
        <v>#REF!</v>
      </c>
    </row>
    <row r="56" spans="1:15" ht="12.75">
      <c r="A56" s="97">
        <v>27</v>
      </c>
      <c r="B56" s="97">
        <f>IF(Qualifications!B55="","",Qualifications!B55)</f>
        <v>83</v>
      </c>
      <c r="C56" s="109" t="str">
        <f>IF(Qualifications!C55="","",Qualifications!C55)</f>
        <v>Lovick</v>
      </c>
      <c r="D56" s="96" t="str">
        <f>IF(Qualifications!D55="","",Qualifications!D55)</f>
        <v>Robert </v>
      </c>
      <c r="E56" s="97" t="str">
        <f>IF(Qualifications!E55="","",Qualifications!E55)</f>
        <v>Y</v>
      </c>
      <c r="F56" s="97" t="str">
        <f>IF(Qualifications!F55="","",Qualifications!F55)</f>
        <v>AUS</v>
      </c>
      <c r="H56" s="97"/>
      <c r="I56" s="97" t="e">
        <f>IF(Qualifications!#REF!="","",Qualifications!#REF!)</f>
        <v>#REF!</v>
      </c>
      <c r="J56" s="109" t="e">
        <f>IF(Qualifications!#REF!="","",Qualifications!#REF!)</f>
        <v>#REF!</v>
      </c>
      <c r="K56" s="96" t="e">
        <f>IF(Qualifications!#REF!="","",Qualifications!#REF!)</f>
        <v>#REF!</v>
      </c>
      <c r="N56" s="97" t="e">
        <f>IF(Qualifications!#REF!="","",Qualifications!#REF!)</f>
        <v>#REF!</v>
      </c>
      <c r="O56" s="97" t="e">
        <f>IF(Qualifications!#REF!="","",Qualifications!#REF!)</f>
        <v>#REF!</v>
      </c>
    </row>
    <row r="57" spans="1:15" ht="12.75">
      <c r="A57" s="97">
        <v>28</v>
      </c>
      <c r="B57" s="97">
        <f>IF(Qualifications!B56="","",Qualifications!B56)</f>
        <v>6</v>
      </c>
      <c r="C57" s="109" t="str">
        <f>IF(Qualifications!C56="","",Qualifications!C56)</f>
        <v>Height</v>
      </c>
      <c r="D57" s="96" t="str">
        <f>IF(Qualifications!D56="","",Qualifications!D56)</f>
        <v>Chris </v>
      </c>
      <c r="E57" s="97" t="str">
        <f>IF(Qualifications!E56="","",Qualifications!E56)</f>
        <v>Y</v>
      </c>
      <c r="F57" s="97" t="str">
        <f>IF(Qualifications!F56="","",Qualifications!F56)</f>
        <v>AUS</v>
      </c>
      <c r="H57" s="97"/>
      <c r="I57" s="97" t="e">
        <f>IF(Qualifications!#REF!="","",Qualifications!#REF!)</f>
        <v>#REF!</v>
      </c>
      <c r="J57" s="109" t="e">
        <f>IF(Qualifications!#REF!="","",Qualifications!#REF!)</f>
        <v>#REF!</v>
      </c>
      <c r="K57" s="96" t="e">
        <f>IF(Qualifications!#REF!="","",Qualifications!#REF!)</f>
        <v>#REF!</v>
      </c>
      <c r="N57" s="97" t="e">
        <f>IF(Qualifications!#REF!="","",Qualifications!#REF!)</f>
        <v>#REF!</v>
      </c>
      <c r="O57" s="97" t="e">
        <f>IF(Qualifications!#REF!="","",Qualifications!#REF!)</f>
        <v>#REF!</v>
      </c>
    </row>
    <row r="58" spans="1:15" ht="12.75">
      <c r="A58" s="97">
        <v>29</v>
      </c>
      <c r="B58" s="97">
        <f>IF(Qualifications!B57="","",Qualifications!B57)</f>
        <v>20</v>
      </c>
      <c r="C58" s="109" t="str">
        <f>IF(Qualifications!C57="","",Qualifications!C57)</f>
        <v>Miller</v>
      </c>
      <c r="D58" s="96" t="str">
        <f>IF(Qualifications!D57="","",Qualifications!D57)</f>
        <v>Rowan</v>
      </c>
      <c r="E58" s="97" t="str">
        <f>IF(Qualifications!E57="","",Qualifications!E57)</f>
        <v>Y</v>
      </c>
      <c r="F58" s="97" t="str">
        <f>IF(Qualifications!F57="","",Qualifications!F57)</f>
        <v>AUS</v>
      </c>
      <c r="H58" s="97"/>
      <c r="I58" s="97" t="e">
        <f>IF(Qualifications!#REF!="","",Qualifications!#REF!)</f>
        <v>#REF!</v>
      </c>
      <c r="J58" s="109" t="e">
        <f>IF(Qualifications!#REF!="","",Qualifications!#REF!)</f>
        <v>#REF!</v>
      </c>
      <c r="K58" s="96" t="e">
        <f>IF(Qualifications!#REF!="","",Qualifications!#REF!)</f>
        <v>#REF!</v>
      </c>
      <c r="N58" s="97" t="e">
        <f>IF(Qualifications!#REF!="","",Qualifications!#REF!)</f>
        <v>#REF!</v>
      </c>
      <c r="O58" s="97" t="e">
        <f>IF(Qualifications!#REF!="","",Qualifications!#REF!)</f>
        <v>#REF!</v>
      </c>
    </row>
    <row r="59" spans="1:15" ht="12.75">
      <c r="A59" s="97">
        <v>30</v>
      </c>
      <c r="B59" s="97">
        <f>IF(Qualifications!B58="","",Qualifications!B58)</f>
        <v>67</v>
      </c>
      <c r="C59" s="109" t="str">
        <f>IF(Qualifications!C58="","",Qualifications!C58)</f>
        <v>Kamen</v>
      </c>
      <c r="D59" s="96" t="str">
        <f>IF(Qualifications!D58="","",Qualifications!D58)</f>
        <v>Chris</v>
      </c>
      <c r="E59" s="97" t="str">
        <f>IF(Qualifications!E58="","",Qualifications!E58)</f>
        <v>J</v>
      </c>
      <c r="F59" s="97" t="str">
        <f>IF(Qualifications!F58="","",Qualifications!F58)</f>
        <v>AUS</v>
      </c>
      <c r="H59" s="97"/>
      <c r="I59" s="97" t="e">
        <f>IF(Qualifications!#REF!="","",Qualifications!#REF!)</f>
        <v>#REF!</v>
      </c>
      <c r="J59" s="109" t="e">
        <f>IF(Qualifications!#REF!="","",Qualifications!#REF!)</f>
        <v>#REF!</v>
      </c>
      <c r="K59" s="96" t="e">
        <f>IF(Qualifications!#REF!="","",Qualifications!#REF!)</f>
        <v>#REF!</v>
      </c>
      <c r="N59" s="97" t="e">
        <f>IF(Qualifications!#REF!="","",Qualifications!#REF!)</f>
        <v>#REF!</v>
      </c>
      <c r="O59" s="97" t="e">
        <f>IF(Qualifications!#REF!="","",Qualifications!#REF!)</f>
        <v>#REF!</v>
      </c>
    </row>
    <row r="60" spans="1:15" ht="12.75">
      <c r="A60" s="97">
        <v>31</v>
      </c>
      <c r="B60" s="97">
        <f>IF(Qualifications!B59="","",Qualifications!B59)</f>
        <v>34</v>
      </c>
      <c r="C60" s="109" t="str">
        <f>IF(Qualifications!C59="","",Qualifications!C59)</f>
        <v>Hall</v>
      </c>
      <c r="D60" s="96" t="str">
        <f>IF(Qualifications!D59="","",Qualifications!D59)</f>
        <v>Sam </v>
      </c>
      <c r="E60" s="97" t="str">
        <f>IF(Qualifications!E59="","",Qualifications!E59)</f>
        <v>Y</v>
      </c>
      <c r="F60" s="97" t="str">
        <f>IF(Qualifications!F59="","",Qualifications!F59)</f>
        <v>AUS</v>
      </c>
      <c r="H60" s="97"/>
      <c r="I60" s="97" t="e">
        <f>IF(Qualifications!#REF!="","",Qualifications!#REF!)</f>
        <v>#REF!</v>
      </c>
      <c r="J60" s="109" t="e">
        <f>IF(Qualifications!#REF!="","",Qualifications!#REF!)</f>
        <v>#REF!</v>
      </c>
      <c r="K60" s="96" t="e">
        <f>IF(Qualifications!#REF!="","",Qualifications!#REF!)</f>
        <v>#REF!</v>
      </c>
      <c r="N60" s="97" t="e">
        <f>IF(Qualifications!#REF!="","",Qualifications!#REF!)</f>
        <v>#REF!</v>
      </c>
      <c r="O60" s="97" t="e">
        <f>IF(Qualifications!#REF!="","",Qualifications!#REF!)</f>
        <v>#REF!</v>
      </c>
    </row>
    <row r="61" spans="1:15" ht="12.75">
      <c r="A61" s="97">
        <v>32</v>
      </c>
      <c r="B61" s="97">
        <f>IF(Qualifications!B60="","",Qualifications!B60)</f>
        <v>37</v>
      </c>
      <c r="C61" s="109" t="str">
        <f>IF(Qualifications!C60="","",Qualifications!C60)</f>
        <v>O'Neal</v>
      </c>
      <c r="D61" s="96" t="str">
        <f>IF(Qualifications!D60="","",Qualifications!D60)</f>
        <v>Dylan</v>
      </c>
      <c r="E61" s="97" t="str">
        <f>IF(Qualifications!E60="","",Qualifications!E60)</f>
        <v>O</v>
      </c>
      <c r="F61" s="97" t="str">
        <f>IF(Qualifications!F60="","",Qualifications!F60)</f>
        <v>AUS</v>
      </c>
      <c r="H61" s="97"/>
      <c r="I61" s="97" t="e">
        <f>IF(Qualifications!#REF!="","",Qualifications!#REF!)</f>
        <v>#REF!</v>
      </c>
      <c r="J61" s="109" t="e">
        <f>IF(Qualifications!#REF!="","",Qualifications!#REF!)</f>
        <v>#REF!</v>
      </c>
      <c r="K61" s="96" t="e">
        <f>IF(Qualifications!#REF!="","",Qualifications!#REF!)</f>
        <v>#REF!</v>
      </c>
      <c r="N61" s="97" t="e">
        <f>IF(Qualifications!#REF!="","",Qualifications!#REF!)</f>
        <v>#REF!</v>
      </c>
      <c r="O61" s="97" t="e">
        <f>IF(Qualifications!#REF!="","",Qualifications!#REF!)</f>
        <v>#REF!</v>
      </c>
    </row>
    <row r="62" spans="1:15" ht="12.75">
      <c r="A62" s="97">
        <v>33</v>
      </c>
      <c r="B62" s="97">
        <f>IF(Qualifications!B61="","",Qualifications!B61)</f>
        <v>68</v>
      </c>
      <c r="C62" s="109" t="str">
        <f>IF(Qualifications!C61="","",Qualifications!C61)</f>
        <v>Folk</v>
      </c>
      <c r="D62" s="96" t="str">
        <f>IF(Qualifications!D61="","",Qualifications!D61)</f>
        <v>Andrew</v>
      </c>
      <c r="E62" s="97" t="str">
        <f>IF(Qualifications!E61="","",Qualifications!E61)</f>
        <v>J</v>
      </c>
      <c r="F62" s="97" t="str">
        <f>IF(Qualifications!F61="","",Qualifications!F61)</f>
        <v>AUS</v>
      </c>
      <c r="H62" s="97"/>
      <c r="I62" s="97" t="e">
        <f>IF(Qualifications!#REF!="","",Qualifications!#REF!)</f>
        <v>#REF!</v>
      </c>
      <c r="J62" s="109" t="e">
        <f>IF(Qualifications!#REF!="","",Qualifications!#REF!)</f>
        <v>#REF!</v>
      </c>
      <c r="K62" s="96" t="e">
        <f>IF(Qualifications!#REF!="","",Qualifications!#REF!)</f>
        <v>#REF!</v>
      </c>
      <c r="N62" s="97" t="e">
        <f>IF(Qualifications!#REF!="","",Qualifications!#REF!)</f>
        <v>#REF!</v>
      </c>
      <c r="O62" s="97" t="e">
        <f>IF(Qualifications!#REF!="","",Qualifications!#REF!)</f>
        <v>#REF!</v>
      </c>
    </row>
    <row r="63" spans="1:15" ht="12.75">
      <c r="A63" s="97">
        <v>34</v>
      </c>
      <c r="B63" s="97">
        <f>IF(Qualifications!B62="","",Qualifications!B62)</f>
        <v>76</v>
      </c>
      <c r="C63" s="109" t="str">
        <f>IF(Qualifications!C62="","",Qualifications!C62)</f>
        <v>Breheny</v>
      </c>
      <c r="D63" s="96" t="str">
        <f>IF(Qualifications!D62="","",Qualifications!D62)</f>
        <v>Nicholas</v>
      </c>
      <c r="E63" s="97" t="str">
        <f>IF(Qualifications!E62="","",Qualifications!E62)</f>
        <v>Y</v>
      </c>
      <c r="F63" s="97" t="str">
        <f>IF(Qualifications!F62="","",Qualifications!F62)</f>
        <v>AUS</v>
      </c>
      <c r="H63" s="97"/>
      <c r="I63" s="97" t="e">
        <f>IF(Qualifications!#REF!="","",Qualifications!#REF!)</f>
        <v>#REF!</v>
      </c>
      <c r="J63" s="109" t="e">
        <f>IF(Qualifications!#REF!="","",Qualifications!#REF!)</f>
        <v>#REF!</v>
      </c>
      <c r="K63" s="96" t="e">
        <f>IF(Qualifications!#REF!="","",Qualifications!#REF!)</f>
        <v>#REF!</v>
      </c>
      <c r="N63" s="97" t="e">
        <f>IF(Qualifications!#REF!="","",Qualifications!#REF!)</f>
        <v>#REF!</v>
      </c>
      <c r="O63" s="97" t="e">
        <f>IF(Qualifications!#REF!="","",Qualifications!#REF!)</f>
        <v>#REF!</v>
      </c>
    </row>
    <row r="64" spans="1:15" ht="12.75">
      <c r="A64" s="97">
        <v>35</v>
      </c>
      <c r="B64" s="97">
        <f>IF(Qualifications!B63="","",Qualifications!B63)</f>
        <v>72</v>
      </c>
      <c r="C64" s="109" t="str">
        <f>IF(Qualifications!C63="","",Qualifications!C63)</f>
        <v>Beaumont</v>
      </c>
      <c r="D64" s="96" t="str">
        <f>IF(Qualifications!D63="","",Qualifications!D63)</f>
        <v>David</v>
      </c>
      <c r="E64" s="97" t="str">
        <f>IF(Qualifications!E63="","",Qualifications!E63)</f>
        <v>J</v>
      </c>
      <c r="F64" s="97" t="str">
        <f>IF(Qualifications!F63="","",Qualifications!F63)</f>
        <v>AUS</v>
      </c>
      <c r="H64" s="97"/>
      <c r="I64" s="97" t="e">
        <f>IF(Qualifications!#REF!="","",Qualifications!#REF!)</f>
        <v>#REF!</v>
      </c>
      <c r="J64" s="109" t="e">
        <f>IF(Qualifications!#REF!="","",Qualifications!#REF!)</f>
        <v>#REF!</v>
      </c>
      <c r="K64" s="96" t="e">
        <f>IF(Qualifications!#REF!="","",Qualifications!#REF!)</f>
        <v>#REF!</v>
      </c>
      <c r="N64" s="97" t="e">
        <f>IF(Qualifications!#REF!="","",Qualifications!#REF!)</f>
        <v>#REF!</v>
      </c>
      <c r="O64" s="97" t="e">
        <f>IF(Qualifications!#REF!="","",Qualifications!#REF!)</f>
        <v>#REF!</v>
      </c>
    </row>
    <row r="65" spans="1:15" ht="12.75">
      <c r="A65" s="97">
        <v>36</v>
      </c>
      <c r="B65" s="97">
        <f>IF(Qualifications!B64="","",Qualifications!B64)</f>
        <v>89</v>
      </c>
      <c r="C65" s="109" t="str">
        <f>IF(Qualifications!C64="","",Qualifications!C64)</f>
        <v>Dent</v>
      </c>
      <c r="D65" s="96" t="str">
        <f>IF(Qualifications!D64="","",Qualifications!D64)</f>
        <v>Stuart</v>
      </c>
      <c r="E65" s="97" t="str">
        <f>IF(Qualifications!E64="","",Qualifications!E64)</f>
        <v>V</v>
      </c>
      <c r="F65" s="97" t="str">
        <f>IF(Qualifications!F64="","",Qualifications!F64)</f>
        <v>AUS</v>
      </c>
      <c r="H65" s="97"/>
      <c r="I65" s="97" t="e">
        <f>IF(Qualifications!#REF!="","",Qualifications!#REF!)</f>
        <v>#REF!</v>
      </c>
      <c r="J65" s="109" t="e">
        <f>IF(Qualifications!#REF!="","",Qualifications!#REF!)</f>
        <v>#REF!</v>
      </c>
      <c r="K65" s="96" t="e">
        <f>IF(Qualifications!#REF!="","",Qualifications!#REF!)</f>
        <v>#REF!</v>
      </c>
      <c r="N65" s="97" t="e">
        <f>IF(Qualifications!#REF!="","",Qualifications!#REF!)</f>
        <v>#REF!</v>
      </c>
      <c r="O65" s="97" t="e">
        <f>IF(Qualifications!#REF!="","",Qualifications!#REF!)</f>
        <v>#REF!</v>
      </c>
    </row>
    <row r="66" spans="1:15" ht="12.75">
      <c r="A66" s="97">
        <v>37</v>
      </c>
      <c r="B66" s="97">
        <f>IF(Qualifications!B65="","",Qualifications!B65)</f>
        <v>41</v>
      </c>
      <c r="C66" s="109" t="str">
        <f>IF(Qualifications!C65="","",Qualifications!C65)</f>
        <v>Wallis</v>
      </c>
      <c r="D66" s="96" t="str">
        <f>IF(Qualifications!D65="","",Qualifications!D65)</f>
        <v>Kieren</v>
      </c>
      <c r="E66" s="97" t="str">
        <f>IF(Qualifications!E65="","",Qualifications!E65)</f>
        <v>Y</v>
      </c>
      <c r="F66" s="97" t="str">
        <f>IF(Qualifications!F65="","",Qualifications!F65)</f>
        <v>AUS</v>
      </c>
      <c r="H66" s="97"/>
      <c r="I66" s="97" t="e">
        <f>IF(Qualifications!#REF!="","",Qualifications!#REF!)</f>
        <v>#REF!</v>
      </c>
      <c r="J66" s="109" t="e">
        <f>IF(Qualifications!#REF!="","",Qualifications!#REF!)</f>
        <v>#REF!</v>
      </c>
      <c r="K66" s="96" t="e">
        <f>IF(Qualifications!#REF!="","",Qualifications!#REF!)</f>
        <v>#REF!</v>
      </c>
      <c r="N66" s="97" t="e">
        <f>IF(Qualifications!#REF!="","",Qualifications!#REF!)</f>
        <v>#REF!</v>
      </c>
      <c r="O66" s="97" t="e">
        <f>IF(Qualifications!#REF!="","",Qualifications!#REF!)</f>
        <v>#REF!</v>
      </c>
    </row>
    <row r="67" spans="1:15" ht="12.75">
      <c r="A67" s="97">
        <v>38</v>
      </c>
      <c r="B67" s="97">
        <f>IF(Qualifications!B66="","",Qualifications!B66)</f>
        <v>64</v>
      </c>
      <c r="C67" s="109" t="str">
        <f>IF(Qualifications!C66="","",Qualifications!C66)</f>
        <v>Amos</v>
      </c>
      <c r="D67" s="96" t="str">
        <f>IF(Qualifications!D66="","",Qualifications!D66)</f>
        <v>Tim</v>
      </c>
      <c r="E67" s="97" t="str">
        <f>IF(Qualifications!E66="","",Qualifications!E66)</f>
        <v>J</v>
      </c>
      <c r="F67" s="97" t="str">
        <f>IF(Qualifications!F66="","",Qualifications!F66)</f>
        <v>AUS</v>
      </c>
      <c r="H67" s="97"/>
      <c r="I67" s="97" t="e">
        <f>IF(Qualifications!#REF!="","",Qualifications!#REF!)</f>
        <v>#REF!</v>
      </c>
      <c r="J67" s="109" t="e">
        <f>IF(Qualifications!#REF!="","",Qualifications!#REF!)</f>
        <v>#REF!</v>
      </c>
      <c r="K67" s="96" t="e">
        <f>IF(Qualifications!#REF!="","",Qualifications!#REF!)</f>
        <v>#REF!</v>
      </c>
      <c r="N67" s="97" t="e">
        <f>IF(Qualifications!#REF!="","",Qualifications!#REF!)</f>
        <v>#REF!</v>
      </c>
      <c r="O67" s="97" t="e">
        <f>IF(Qualifications!#REF!="","",Qualifications!#REF!)</f>
        <v>#REF!</v>
      </c>
    </row>
    <row r="68" spans="1:15" ht="12.75">
      <c r="A68" s="97">
        <v>39</v>
      </c>
      <c r="B68" s="97">
        <f>IF(Qualifications!B67="","",Qualifications!B67)</f>
        <v>66</v>
      </c>
      <c r="C68" s="109" t="str">
        <f>IF(Qualifications!C67="","",Qualifications!C67)</f>
        <v>Bertuch</v>
      </c>
      <c r="D68" s="96" t="str">
        <f>IF(Qualifications!D67="","",Qualifications!D67)</f>
        <v>Cameron</v>
      </c>
      <c r="E68" s="97" t="str">
        <f>IF(Qualifications!E67="","",Qualifications!E67)</f>
        <v>O</v>
      </c>
      <c r="F68" s="97" t="str">
        <f>IF(Qualifications!F67="","",Qualifications!F67)</f>
        <v>AUS</v>
      </c>
      <c r="H68" s="97"/>
      <c r="I68" s="97" t="e">
        <f>IF(Qualifications!#REF!="","",Qualifications!#REF!)</f>
        <v>#REF!</v>
      </c>
      <c r="J68" s="109" t="e">
        <f>IF(Qualifications!#REF!="","",Qualifications!#REF!)</f>
        <v>#REF!</v>
      </c>
      <c r="K68" s="96" t="e">
        <f>IF(Qualifications!#REF!="","",Qualifications!#REF!)</f>
        <v>#REF!</v>
      </c>
      <c r="N68" s="97" t="e">
        <f>IF(Qualifications!#REF!="","",Qualifications!#REF!)</f>
        <v>#REF!</v>
      </c>
      <c r="O68" s="97" t="e">
        <f>IF(Qualifications!#REF!="","",Qualifications!#REF!)</f>
        <v>#REF!</v>
      </c>
    </row>
    <row r="69" spans="1:15" ht="12.75">
      <c r="A69" s="97">
        <v>40</v>
      </c>
      <c r="B69" s="97">
        <f>IF(Qualifications!B68="","",Qualifications!B68)</f>
        <v>48</v>
      </c>
      <c r="C69" s="109" t="str">
        <f>IF(Qualifications!C68="","",Qualifications!C68)</f>
        <v>Terenyi</v>
      </c>
      <c r="D69" s="96" t="str">
        <f>IF(Qualifications!D68="","",Qualifications!D68)</f>
        <v>Ehren</v>
      </c>
      <c r="E69" s="97" t="str">
        <f>IF(Qualifications!E68="","",Qualifications!E68)</f>
        <v>J</v>
      </c>
      <c r="F69" s="97" t="str">
        <f>IF(Qualifications!F68="","",Qualifications!F68)</f>
        <v>AUS</v>
      </c>
      <c r="H69" s="97"/>
      <c r="I69" s="97" t="e">
        <f>IF(Qualifications!#REF!="","",Qualifications!#REF!)</f>
        <v>#REF!</v>
      </c>
      <c r="J69" s="109" t="e">
        <f>IF(Qualifications!#REF!="","",Qualifications!#REF!)</f>
        <v>#REF!</v>
      </c>
      <c r="K69" s="96" t="e">
        <f>IF(Qualifications!#REF!="","",Qualifications!#REF!)</f>
        <v>#REF!</v>
      </c>
      <c r="N69" s="97" t="e">
        <f>IF(Qualifications!#REF!="","",Qualifications!#REF!)</f>
        <v>#REF!</v>
      </c>
      <c r="O69" s="97" t="e">
        <f>IF(Qualifications!#REF!="","",Qualifications!#REF!)</f>
        <v>#REF!</v>
      </c>
    </row>
    <row r="70" spans="1:15" ht="12.75">
      <c r="A70" s="97">
        <v>41</v>
      </c>
      <c r="B70" s="97">
        <f>IF(Qualifications!B69="","",Qualifications!B69)</f>
        <v>36</v>
      </c>
      <c r="C70" s="109" t="str">
        <f>IF(Qualifications!C69="","",Qualifications!C69)</f>
        <v>McNiel</v>
      </c>
      <c r="D70" s="96" t="str">
        <f>IF(Qualifications!D69="","",Qualifications!D69)</f>
        <v>Peter </v>
      </c>
      <c r="E70" s="97" t="str">
        <f>IF(Qualifications!E69="","",Qualifications!E69)</f>
        <v>O</v>
      </c>
      <c r="F70" s="97" t="str">
        <f>IF(Qualifications!F69="","",Qualifications!F69)</f>
        <v>AUS</v>
      </c>
      <c r="H70" s="97"/>
      <c r="I70" s="97" t="e">
        <f>IF(Qualifications!#REF!="","",Qualifications!#REF!)</f>
        <v>#REF!</v>
      </c>
      <c r="J70" s="109" t="e">
        <f>IF(Qualifications!#REF!="","",Qualifications!#REF!)</f>
        <v>#REF!</v>
      </c>
      <c r="K70" s="96" t="e">
        <f>IF(Qualifications!#REF!="","",Qualifications!#REF!)</f>
        <v>#REF!</v>
      </c>
      <c r="N70" s="97" t="e">
        <f>IF(Qualifications!#REF!="","",Qualifications!#REF!)</f>
        <v>#REF!</v>
      </c>
      <c r="O70" s="97" t="e">
        <f>IF(Qualifications!#REF!="","",Qualifications!#REF!)</f>
        <v>#REF!</v>
      </c>
    </row>
    <row r="71" spans="1:15" ht="12.75">
      <c r="A71" s="97">
        <v>42</v>
      </c>
      <c r="B71" s="97">
        <f>IF(Qualifications!B70="","",Qualifications!B70)</f>
        <v>75</v>
      </c>
      <c r="C71" s="109" t="str">
        <f>IF(Qualifications!C70="","",Qualifications!C70)</f>
        <v>Nankoo</v>
      </c>
      <c r="D71" s="96" t="str">
        <f>IF(Qualifications!D70="","",Qualifications!D70)</f>
        <v>Martin</v>
      </c>
      <c r="E71" s="97" t="str">
        <f>IF(Qualifications!E70="","",Qualifications!E70)</f>
        <v>O</v>
      </c>
      <c r="F71" s="97" t="str">
        <f>IF(Qualifications!F70="","",Qualifications!F70)</f>
        <v>GBR</v>
      </c>
      <c r="H71" s="97"/>
      <c r="I71" s="97" t="e">
        <f>IF(Qualifications!#REF!="","",Qualifications!#REF!)</f>
        <v>#REF!</v>
      </c>
      <c r="J71" s="109" t="e">
        <f>IF(Qualifications!#REF!="","",Qualifications!#REF!)</f>
        <v>#REF!</v>
      </c>
      <c r="K71" s="96" t="e">
        <f>IF(Qualifications!#REF!="","",Qualifications!#REF!)</f>
        <v>#REF!</v>
      </c>
      <c r="N71" s="97" t="e">
        <f>IF(Qualifications!#REF!="","",Qualifications!#REF!)</f>
        <v>#REF!</v>
      </c>
      <c r="O71" s="97" t="e">
        <f>IF(Qualifications!#REF!="","",Qualifications!#REF!)</f>
        <v>#REF!</v>
      </c>
    </row>
    <row r="72" spans="1:15" ht="12.75">
      <c r="A72" s="97">
        <v>43</v>
      </c>
      <c r="B72" s="97">
        <f>IF(Qualifications!B71="","",Qualifications!B71)</f>
        <v>78</v>
      </c>
      <c r="C72" s="109" t="str">
        <f>IF(Qualifications!C71="","",Qualifications!C71)</f>
        <v>Webster</v>
      </c>
      <c r="D72" s="96" t="str">
        <f>IF(Qualifications!D71="","",Qualifications!D71)</f>
        <v>Harry</v>
      </c>
      <c r="E72" s="97" t="str">
        <f>IF(Qualifications!E71="","",Qualifications!E71)</f>
        <v>Y</v>
      </c>
      <c r="F72" s="97" t="str">
        <f>IF(Qualifications!F71="","",Qualifications!F71)</f>
        <v>AUS</v>
      </c>
      <c r="H72" s="97"/>
      <c r="I72" s="97" t="e">
        <f>IF(Qualifications!#REF!="","",Qualifications!#REF!)</f>
        <v>#REF!</v>
      </c>
      <c r="J72" s="109" t="e">
        <f>IF(Qualifications!#REF!="","",Qualifications!#REF!)</f>
        <v>#REF!</v>
      </c>
      <c r="K72" s="96" t="e">
        <f>IF(Qualifications!#REF!="","",Qualifications!#REF!)</f>
        <v>#REF!</v>
      </c>
      <c r="N72" s="97" t="e">
        <f>IF(Qualifications!#REF!="","",Qualifications!#REF!)</f>
        <v>#REF!</v>
      </c>
      <c r="O72" s="97" t="e">
        <f>IF(Qualifications!#REF!="","",Qualifications!#REF!)</f>
        <v>#REF!</v>
      </c>
    </row>
    <row r="73" spans="1:15" ht="12.75">
      <c r="A73" s="97">
        <v>44</v>
      </c>
      <c r="B73" s="97">
        <f>IF(Qualifications!B72="","",Qualifications!B72)</f>
        <v>40</v>
      </c>
      <c r="C73" s="109" t="str">
        <f>IF(Qualifications!C72="","",Qualifications!C72)</f>
        <v>Greenshield</v>
      </c>
      <c r="D73" s="96" t="str">
        <f>IF(Qualifications!D72="","",Qualifications!D72)</f>
        <v>Stuart</v>
      </c>
      <c r="E73" s="97" t="str">
        <f>IF(Qualifications!E72="","",Qualifications!E72)</f>
        <v>J</v>
      </c>
      <c r="F73" s="97" t="str">
        <f>IF(Qualifications!F72="","",Qualifications!F72)</f>
        <v>GBR</v>
      </c>
      <c r="H73" s="97"/>
      <c r="I73" s="97" t="e">
        <f>IF(Qualifications!#REF!="","",Qualifications!#REF!)</f>
        <v>#REF!</v>
      </c>
      <c r="J73" s="109" t="e">
        <f>IF(Qualifications!#REF!="","",Qualifications!#REF!)</f>
        <v>#REF!</v>
      </c>
      <c r="K73" s="96" t="e">
        <f>IF(Qualifications!#REF!="","",Qualifications!#REF!)</f>
        <v>#REF!</v>
      </c>
      <c r="N73" s="97" t="e">
        <f>IF(Qualifications!#REF!="","",Qualifications!#REF!)</f>
        <v>#REF!</v>
      </c>
      <c r="O73" s="97" t="e">
        <f>IF(Qualifications!#REF!="","",Qualifications!#REF!)</f>
        <v>#REF!</v>
      </c>
    </row>
    <row r="74" spans="1:15" ht="12.75">
      <c r="A74" s="97">
        <v>45</v>
      </c>
      <c r="B74" s="97">
        <f>IF(Qualifications!B73="","",Qualifications!B73)</f>
        <v>42</v>
      </c>
      <c r="C74" s="109" t="str">
        <f>IF(Qualifications!C73="","",Qualifications!C73)</f>
        <v>Clark</v>
      </c>
      <c r="D74" s="96" t="str">
        <f>IF(Qualifications!D73="","",Qualifications!D73)</f>
        <v>Nick</v>
      </c>
      <c r="E74" s="97" t="str">
        <f>IF(Qualifications!E73="","",Qualifications!E73)</f>
        <v>J</v>
      </c>
      <c r="F74" s="97" t="str">
        <f>IF(Qualifications!F73="","",Qualifications!F73)</f>
        <v>AUS</v>
      </c>
      <c r="H74" s="97"/>
      <c r="I74" s="97" t="e">
        <f>IF(Qualifications!#REF!="","",Qualifications!#REF!)</f>
        <v>#REF!</v>
      </c>
      <c r="J74" s="109" t="e">
        <f>IF(Qualifications!#REF!="","",Qualifications!#REF!)</f>
        <v>#REF!</v>
      </c>
      <c r="K74" s="96" t="e">
        <f>IF(Qualifications!#REF!="","",Qualifications!#REF!)</f>
        <v>#REF!</v>
      </c>
      <c r="N74" s="97" t="e">
        <f>IF(Qualifications!#REF!="","",Qualifications!#REF!)</f>
        <v>#REF!</v>
      </c>
      <c r="O74" s="97" t="e">
        <f>IF(Qualifications!#REF!="","",Qualifications!#REF!)</f>
        <v>#REF!</v>
      </c>
    </row>
    <row r="75" spans="1:15" ht="12.75">
      <c r="A75" s="97">
        <v>46</v>
      </c>
      <c r="B75" s="97">
        <f>IF(Qualifications!B74="","",Qualifications!B74)</f>
        <v>46</v>
      </c>
      <c r="C75" s="109" t="str">
        <f>IF(Qualifications!C74="","",Qualifications!C74)</f>
        <v>Fitzgerald</v>
      </c>
      <c r="D75" s="96" t="str">
        <f>IF(Qualifications!D74="","",Qualifications!D74)</f>
        <v>Kieren</v>
      </c>
      <c r="E75" s="97" t="str">
        <f>IF(Qualifications!E74="","",Qualifications!E74)</f>
        <v>Y</v>
      </c>
      <c r="F75" s="97" t="str">
        <f>IF(Qualifications!F74="","",Qualifications!F74)</f>
        <v>AUS</v>
      </c>
      <c r="H75" s="97"/>
      <c r="I75" s="97" t="e">
        <f>IF(Qualifications!#REF!="","",Qualifications!#REF!)</f>
        <v>#REF!</v>
      </c>
      <c r="J75" s="109" t="e">
        <f>IF(Qualifications!#REF!="","",Qualifications!#REF!)</f>
        <v>#REF!</v>
      </c>
      <c r="K75" s="96" t="e">
        <f>IF(Qualifications!#REF!="","",Qualifications!#REF!)</f>
        <v>#REF!</v>
      </c>
      <c r="N75" s="97" t="e">
        <f>IF(Qualifications!#REF!="","",Qualifications!#REF!)</f>
        <v>#REF!</v>
      </c>
      <c r="O75" s="97" t="e">
        <f>IF(Qualifications!#REF!="","",Qualifications!#REF!)</f>
        <v>#REF!</v>
      </c>
    </row>
    <row r="76" spans="1:15" ht="12.75">
      <c r="A76" s="97">
        <v>47</v>
      </c>
      <c r="B76" s="97">
        <f>IF(Qualifications!B75="","",Qualifications!B75)</f>
        <v>55</v>
      </c>
      <c r="C76" s="109" t="str">
        <f>IF(Qualifications!C75="","",Qualifications!C75)</f>
        <v>Alkemade</v>
      </c>
      <c r="D76" s="96" t="str">
        <f>IF(Qualifications!D75="","",Qualifications!D75)</f>
        <v>Trent</v>
      </c>
      <c r="E76" s="97" t="str">
        <f>IF(Qualifications!E75="","",Qualifications!E75)</f>
        <v>Y</v>
      </c>
      <c r="F76" s="97" t="str">
        <f>IF(Qualifications!F75="","",Qualifications!F75)</f>
        <v>AUS</v>
      </c>
      <c r="H76" s="97"/>
      <c r="I76" s="97" t="e">
        <f>IF(Qualifications!#REF!="","",Qualifications!#REF!)</f>
        <v>#REF!</v>
      </c>
      <c r="J76" s="109" t="e">
        <f>IF(Qualifications!#REF!="","",Qualifications!#REF!)</f>
        <v>#REF!</v>
      </c>
      <c r="K76" s="96" t="e">
        <f>IF(Qualifications!#REF!="","",Qualifications!#REF!)</f>
        <v>#REF!</v>
      </c>
      <c r="N76" s="97" t="e">
        <f>IF(Qualifications!#REF!="","",Qualifications!#REF!)</f>
        <v>#REF!</v>
      </c>
      <c r="O76" s="97" t="e">
        <f>IF(Qualifications!#REF!="","",Qualifications!#REF!)</f>
        <v>#REF!</v>
      </c>
    </row>
    <row r="77" spans="1:15" ht="12.75">
      <c r="A77" s="97">
        <v>48</v>
      </c>
      <c r="B77" s="97">
        <f>IF(Qualifications!B76="","",Qualifications!B76)</f>
        <v>15</v>
      </c>
      <c r="C77" s="109" t="str">
        <f>IF(Qualifications!C76="","",Qualifications!C76)</f>
        <v>Crema</v>
      </c>
      <c r="D77" s="96" t="str">
        <f>IF(Qualifications!D76="","",Qualifications!D76)</f>
        <v>Luciano</v>
      </c>
      <c r="E77" s="97" t="str">
        <f>IF(Qualifications!E76="","",Qualifications!E76)</f>
        <v>V</v>
      </c>
      <c r="F77" s="97" t="str">
        <f>IF(Qualifications!F76="","",Qualifications!F76)</f>
        <v>AUS</v>
      </c>
      <c r="H77" s="97"/>
      <c r="I77" s="97" t="e">
        <f>IF(Qualifications!#REF!="","",Qualifications!#REF!)</f>
        <v>#REF!</v>
      </c>
      <c r="J77" s="109" t="e">
        <f>IF(Qualifications!#REF!="","",Qualifications!#REF!)</f>
        <v>#REF!</v>
      </c>
      <c r="K77" s="96" t="e">
        <f>IF(Qualifications!#REF!="","",Qualifications!#REF!)</f>
        <v>#REF!</v>
      </c>
      <c r="N77" s="97" t="e">
        <f>IF(Qualifications!#REF!="","",Qualifications!#REF!)</f>
        <v>#REF!</v>
      </c>
      <c r="O77" s="97" t="e">
        <f>IF(Qualifications!#REF!="","",Qualifications!#REF!)</f>
        <v>#REF!</v>
      </c>
    </row>
    <row r="78" spans="1:15" ht="12.75">
      <c r="A78" s="97">
        <v>49</v>
      </c>
      <c r="B78" s="97">
        <f>IF(Qualifications!B77="","",Qualifications!B77)</f>
        <v>63</v>
      </c>
      <c r="C78" s="109" t="str">
        <f>IF(Qualifications!C77="","",Qualifications!C77)</f>
        <v>McLennan</v>
      </c>
      <c r="D78" s="96" t="str">
        <f>IF(Qualifications!D77="","",Qualifications!D77)</f>
        <v>Watkin</v>
      </c>
      <c r="E78" s="97" t="str">
        <f>IF(Qualifications!E77="","",Qualifications!E77)</f>
        <v>Y</v>
      </c>
      <c r="F78" s="97" t="str">
        <f>IF(Qualifications!F77="","",Qualifications!F77)</f>
        <v>AUS</v>
      </c>
      <c r="H78" s="97"/>
      <c r="I78" s="97" t="e">
        <f>IF(Qualifications!#REF!="","",Qualifications!#REF!)</f>
        <v>#REF!</v>
      </c>
      <c r="J78" s="109" t="e">
        <f>IF(Qualifications!#REF!="","",Qualifications!#REF!)</f>
        <v>#REF!</v>
      </c>
      <c r="K78" s="96" t="e">
        <f>IF(Qualifications!#REF!="","",Qualifications!#REF!)</f>
        <v>#REF!</v>
      </c>
      <c r="N78" s="97" t="e">
        <f>IF(Qualifications!#REF!="","",Qualifications!#REF!)</f>
        <v>#REF!</v>
      </c>
      <c r="O78" s="97" t="e">
        <f>IF(Qualifications!#REF!="","",Qualifications!#REF!)</f>
        <v>#REF!</v>
      </c>
    </row>
    <row r="79" spans="1:15" ht="12.75">
      <c r="A79" s="97">
        <v>50</v>
      </c>
      <c r="B79" s="97">
        <f>IF(Qualifications!B78="","",Qualifications!B78)</f>
        <v>51</v>
      </c>
      <c r="C79" s="109" t="str">
        <f>IF(Qualifications!C78="","",Qualifications!C78)</f>
        <v>Norton</v>
      </c>
      <c r="D79" s="96" t="str">
        <f>IF(Qualifications!D78="","",Qualifications!D78)</f>
        <v>James</v>
      </c>
      <c r="E79" s="97" t="str">
        <f>IF(Qualifications!E78="","",Qualifications!E78)</f>
        <v>J</v>
      </c>
      <c r="F79" s="97" t="str">
        <f>IF(Qualifications!F78="","",Qualifications!F78)</f>
        <v>AUS</v>
      </c>
      <c r="H79" s="97"/>
      <c r="I79" s="97" t="e">
        <f>IF(Qualifications!#REF!="","",Qualifications!#REF!)</f>
        <v>#REF!</v>
      </c>
      <c r="J79" s="109" t="e">
        <f>IF(Qualifications!#REF!="","",Qualifications!#REF!)</f>
        <v>#REF!</v>
      </c>
      <c r="K79" s="96" t="e">
        <f>IF(Qualifications!#REF!="","",Qualifications!#REF!)</f>
        <v>#REF!</v>
      </c>
      <c r="N79" s="97" t="e">
        <f>IF(Qualifications!#REF!="","",Qualifications!#REF!)</f>
        <v>#REF!</v>
      </c>
      <c r="O79" s="97" t="e">
        <f>IF(Qualifications!#REF!="","",Qualifications!#REF!)</f>
        <v>#REF!</v>
      </c>
    </row>
    <row r="80" spans="1:15" ht="12.75">
      <c r="A80" s="193"/>
      <c r="B80" s="193"/>
      <c r="C80" s="211"/>
      <c r="D80" s="155"/>
      <c r="E80" s="193"/>
      <c r="F80" s="193"/>
      <c r="G80" s="155"/>
      <c r="H80" s="193"/>
      <c r="I80" s="193"/>
      <c r="J80" s="211"/>
      <c r="K80" s="155"/>
      <c r="L80" s="155"/>
      <c r="M80" s="155"/>
      <c r="N80" s="193"/>
      <c r="O80" s="243"/>
    </row>
  </sheetData>
  <printOptions/>
  <pageMargins left="0.78740157480315" right="0.393700787401575" top="1.8897637795275601" bottom="0.905511811023622" header="2.04724409448819" footer="1.10236220472441"/>
  <pageSetup horizontalDpi="300" verticalDpi="300" orientation="portrait" paperSize="9" scale="67" r:id="rId2"/>
  <colBreaks count="1" manualBreakCount="1">
    <brk id="15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Z85"/>
  <sheetViews>
    <sheetView workbookViewId="0" topLeftCell="A25">
      <selection activeCell="E56" sqref="E56"/>
    </sheetView>
  </sheetViews>
  <sheetFormatPr defaultColWidth="9.140625" defaultRowHeight="12.75"/>
  <cols>
    <col min="3" max="4" width="15.7109375" style="0" customWidth="1"/>
    <col min="5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9.8515625" style="111" customWidth="1"/>
    <col min="17" max="18" width="5.7109375" style="0" customWidth="1"/>
  </cols>
  <sheetData>
    <row r="2" spans="11:16" ht="12.75">
      <c r="K2" s="1" t="s">
        <v>24</v>
      </c>
      <c r="N2" s="1">
        <f>IF('Start List'!J16="","Enter course length",TRUNC('Start List'!J16/8.7,2))</f>
        <v>27.58</v>
      </c>
      <c r="O2" s="1"/>
      <c r="P2"/>
    </row>
    <row r="3" ht="12.75">
      <c r="P3"/>
    </row>
    <row r="4" ht="12.75">
      <c r="N4" s="110"/>
    </row>
    <row r="9" spans="1:16" ht="12.75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12"/>
    </row>
    <row r="10" spans="1:16" ht="20.25" customHeight="1">
      <c r="A10" s="135" t="str">
        <f>'Start List'!$A$10</f>
        <v>Abom Mogul Challenge 2001</v>
      </c>
      <c r="B10" s="51"/>
      <c r="C10" s="51"/>
      <c r="D10" s="51"/>
      <c r="E10" s="52" t="s">
        <v>48</v>
      </c>
      <c r="F10" s="52"/>
      <c r="G10" s="51"/>
      <c r="H10" s="51"/>
      <c r="I10" s="51"/>
      <c r="J10" s="51"/>
      <c r="K10" s="51"/>
      <c r="L10" s="51"/>
      <c r="M10" s="51"/>
      <c r="N10" s="51"/>
      <c r="O10" s="134" t="s">
        <v>31</v>
      </c>
      <c r="P10" s="133">
        <f>'Start List'!$O$10</f>
        <v>37128</v>
      </c>
    </row>
    <row r="11" spans="1:16" ht="12.75">
      <c r="A11" s="3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13"/>
    </row>
    <row r="13" spans="1:16" ht="6" customHeight="1">
      <c r="A13" s="1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12"/>
    </row>
    <row r="14" spans="1:16" ht="12.75">
      <c r="A14" s="38" t="s">
        <v>10</v>
      </c>
      <c r="C14" s="95">
        <f>IF('Start List'!C14="","",'Start List'!C14)</f>
      </c>
      <c r="D14" s="95"/>
      <c r="H14" s="1" t="s">
        <v>11</v>
      </c>
      <c r="N14" s="1"/>
      <c r="P14" s="114"/>
    </row>
    <row r="15" spans="1:16" ht="12.75">
      <c r="A15" s="38" t="s">
        <v>9</v>
      </c>
      <c r="C15" s="95" t="str">
        <f>IF('Start List'!C15="","",'Start List'!C15)</f>
        <v>Micheal Kennedy</v>
      </c>
      <c r="D15" s="95"/>
      <c r="H15" s="37" t="s">
        <v>12</v>
      </c>
      <c r="J15" s="95">
        <f>IF('Start List'!I15="","",'Start List'!I15)</f>
      </c>
      <c r="K15" s="95" t="str">
        <f>IF('Start List'!J15="","",'Start List'!J15)</f>
        <v>Wood Run</v>
      </c>
      <c r="L15" s="96"/>
      <c r="M15" s="96"/>
      <c r="N15" s="37"/>
      <c r="O15" s="94">
        <f>IF('Start List'!N15="","",'Start List'!N15)</f>
      </c>
      <c r="P15" s="115"/>
    </row>
    <row r="16" spans="1:16" ht="12.75">
      <c r="A16" s="38" t="s">
        <v>8</v>
      </c>
      <c r="C16" s="95" t="str">
        <f>IF('Start List'!C16="","",'Start List'!C16)</f>
        <v>David Frydman</v>
      </c>
      <c r="D16" s="95"/>
      <c r="H16" s="37" t="s">
        <v>13</v>
      </c>
      <c r="J16" s="95"/>
      <c r="K16" s="95">
        <f>IF('Start List'!J16="","",'Start List'!J16)</f>
        <v>240</v>
      </c>
      <c r="L16" s="95" t="s">
        <v>28</v>
      </c>
      <c r="M16" s="96"/>
      <c r="N16" s="37"/>
      <c r="O16" s="94">
        <f>IF('Start List'!N16="","",'Start List'!N16)</f>
      </c>
      <c r="P16" s="115"/>
    </row>
    <row r="17" spans="1:16" ht="12.75">
      <c r="A17" s="38" t="s">
        <v>7</v>
      </c>
      <c r="C17" s="95" t="str">
        <f>IF('Start List'!C17="","",'Start List'!C17)</f>
        <v>Stuart Aldred</v>
      </c>
      <c r="D17" s="95"/>
      <c r="H17" s="37" t="s">
        <v>14</v>
      </c>
      <c r="J17" s="95">
        <f>IF('Start List'!I17="","",'Start List'!I17)</f>
      </c>
      <c r="K17" s="95">
        <f>IF('Start List'!J17="","",'Start List'!J17)</f>
        <v>20</v>
      </c>
      <c r="L17" s="96"/>
      <c r="M17" s="96"/>
      <c r="N17" s="37"/>
      <c r="O17" s="94">
        <f>IF('Start List'!N17="","",'Start List'!N17)</f>
      </c>
      <c r="P17" s="115"/>
    </row>
    <row r="18" spans="1:16" ht="12.75">
      <c r="A18" s="38"/>
      <c r="C18" s="95"/>
      <c r="D18" s="95"/>
      <c r="H18" s="37" t="s">
        <v>15</v>
      </c>
      <c r="J18" s="95">
        <f>IF('Start List'!I18="","",'Start List'!I18)</f>
      </c>
      <c r="K18" s="95">
        <f>IF('Start List'!J18="","",'Start List'!J18)</f>
        <v>24</v>
      </c>
      <c r="L18" s="96"/>
      <c r="M18" s="96"/>
      <c r="N18" s="37"/>
      <c r="O18" s="94">
        <f>IF('Start List'!N18="","",'Start List'!N18)</f>
      </c>
      <c r="P18" s="115"/>
    </row>
    <row r="19" spans="1:16" ht="12.75">
      <c r="A19" s="38" t="s">
        <v>18</v>
      </c>
      <c r="C19" s="95" t="str">
        <f>IF('Start List'!C19="","",'Start List'!C19)</f>
        <v>Peter Braun</v>
      </c>
      <c r="D19" s="95"/>
      <c r="H19" s="37"/>
      <c r="J19" s="96"/>
      <c r="K19" s="95"/>
      <c r="L19" s="96"/>
      <c r="M19" s="96"/>
      <c r="P19" s="114"/>
    </row>
    <row r="20" spans="1:16" ht="12.75">
      <c r="A20" s="38" t="s">
        <v>19</v>
      </c>
      <c r="C20" s="95" t="str">
        <f>IF('Start List'!C20="","",'Start List'!C20)</f>
        <v>Paul Mogford</v>
      </c>
      <c r="D20" s="95"/>
      <c r="H20" s="37" t="s">
        <v>16</v>
      </c>
      <c r="J20" s="95">
        <f>IF('Start List'!I20="","",'Start List'!I20)</f>
      </c>
      <c r="K20" s="95" t="str">
        <f>IF('Start List'!J20="","",'Start List'!J20)</f>
        <v>10.00am</v>
      </c>
      <c r="L20" s="96"/>
      <c r="M20" s="96"/>
      <c r="P20" s="114"/>
    </row>
    <row r="21" spans="1:16" ht="12.75">
      <c r="A21" s="38" t="s">
        <v>20</v>
      </c>
      <c r="C21" s="95" t="str">
        <f>IF('Start List'!C21="","",'Start List'!C21)</f>
        <v>Chris Schwarz</v>
      </c>
      <c r="D21" s="95"/>
      <c r="J21" s="96"/>
      <c r="K21" s="95"/>
      <c r="L21" s="96"/>
      <c r="M21" s="96"/>
      <c r="P21" s="114"/>
    </row>
    <row r="22" spans="1:16" ht="12.75">
      <c r="A22" s="38" t="s">
        <v>21</v>
      </c>
      <c r="C22" s="95" t="str">
        <f>IF('Start List'!C22="","",'Start List'!C22)</f>
        <v>Paul Costa</v>
      </c>
      <c r="D22" s="95"/>
      <c r="H22" s="37" t="s">
        <v>27</v>
      </c>
      <c r="K22" s="132">
        <f>PaceSet</f>
        <v>27.58</v>
      </c>
      <c r="P22" s="114"/>
    </row>
    <row r="23" spans="1:16" ht="12.75">
      <c r="A23" s="38" t="s">
        <v>22</v>
      </c>
      <c r="C23" s="95" t="str">
        <f>IF('Start List'!C23="","",'Start List'!C23)</f>
        <v>Andrew Evans</v>
      </c>
      <c r="D23" s="95"/>
      <c r="K23" s="1"/>
      <c r="P23" s="114"/>
    </row>
    <row r="24" spans="1:16" ht="6" customHeight="1">
      <c r="A24" s="3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13"/>
    </row>
    <row r="26" spans="1:16" ht="12.75">
      <c r="A26" s="8" t="s">
        <v>43</v>
      </c>
      <c r="B26" s="8" t="s">
        <v>32</v>
      </c>
      <c r="C26" s="8" t="s">
        <v>29</v>
      </c>
      <c r="D26" s="13" t="s">
        <v>30</v>
      </c>
      <c r="E26" s="13" t="s">
        <v>46</v>
      </c>
      <c r="F26" s="137" t="s">
        <v>45</v>
      </c>
      <c r="G26" s="16"/>
      <c r="H26" s="5" t="s">
        <v>35</v>
      </c>
      <c r="I26" s="5"/>
      <c r="J26" s="25"/>
      <c r="K26" s="6"/>
      <c r="L26" s="7" t="s">
        <v>37</v>
      </c>
      <c r="M26" s="25"/>
      <c r="N26" s="5" t="s">
        <v>39</v>
      </c>
      <c r="O26" s="5"/>
      <c r="P26" s="28" t="s">
        <v>36</v>
      </c>
    </row>
    <row r="27" spans="1:16" ht="12.75">
      <c r="A27" s="11"/>
      <c r="B27" s="11" t="s">
        <v>33</v>
      </c>
      <c r="C27" s="9"/>
      <c r="D27" s="9"/>
      <c r="E27" s="14"/>
      <c r="F27" s="138"/>
      <c r="G27" s="17" t="s">
        <v>0</v>
      </c>
      <c r="H27" s="4" t="s">
        <v>1</v>
      </c>
      <c r="I27" s="19" t="s">
        <v>2</v>
      </c>
      <c r="J27" s="22" t="s">
        <v>36</v>
      </c>
      <c r="K27" s="20" t="s">
        <v>3</v>
      </c>
      <c r="L27" s="2" t="s">
        <v>4</v>
      </c>
      <c r="M27" s="22" t="s">
        <v>38</v>
      </c>
      <c r="N27" s="3" t="s">
        <v>40</v>
      </c>
      <c r="O27" s="26" t="s">
        <v>41</v>
      </c>
      <c r="P27" s="29" t="s">
        <v>42</v>
      </c>
    </row>
    <row r="28" spans="1:16" ht="12.75" customHeight="1">
      <c r="A28" s="10"/>
      <c r="B28" s="10"/>
      <c r="C28" s="10"/>
      <c r="D28" s="15"/>
      <c r="E28" s="15"/>
      <c r="F28" s="139"/>
      <c r="G28" s="18"/>
      <c r="H28" s="10"/>
      <c r="I28" s="15"/>
      <c r="J28" s="23"/>
      <c r="K28" s="21"/>
      <c r="L28" s="15"/>
      <c r="M28" s="23"/>
      <c r="N28" s="21"/>
      <c r="O28" s="15"/>
      <c r="P28" s="116"/>
    </row>
    <row r="29" spans="1:26" ht="12.75">
      <c r="A29" s="12">
        <v>1</v>
      </c>
      <c r="B29" s="70">
        <v>12</v>
      </c>
      <c r="C29" s="77" t="s">
        <v>92</v>
      </c>
      <c r="D29" s="87" t="s">
        <v>66</v>
      </c>
      <c r="E29" s="78" t="s">
        <v>113</v>
      </c>
      <c r="F29" s="140" t="s">
        <v>173</v>
      </c>
      <c r="G29" s="72">
        <v>4.8</v>
      </c>
      <c r="H29" s="73">
        <v>4.9</v>
      </c>
      <c r="I29" s="74">
        <v>4.9</v>
      </c>
      <c r="J29" s="24">
        <f>SUM(G29:I29)</f>
        <v>14.6</v>
      </c>
      <c r="K29" s="75">
        <v>6.3</v>
      </c>
      <c r="L29" s="76">
        <v>6.16</v>
      </c>
      <c r="M29" s="24">
        <f aca="true" t="shared" si="0" ref="M29:M84">IF(SUM(K29:L29)=0,0,TRUNC(AVERAGE(K29,L29),2))</f>
        <v>6.23</v>
      </c>
      <c r="N29" s="76">
        <v>24.44</v>
      </c>
      <c r="O29" s="27">
        <f aca="true" t="shared" si="1" ref="O29:O84">IF(N29="",0,MAX(MIN(TRUNC(13.625-(8*N29/$N$2),2),7.5),0))</f>
        <v>6.53</v>
      </c>
      <c r="P29" s="117">
        <f aca="true" t="shared" si="2" ref="P29:P84">CHOOSE(Z29,IF(G29="",0,IF(N29="",J29+M29,J29+M29+O29)),"RNS","DNS","DSQ")</f>
        <v>27.36</v>
      </c>
      <c r="S29">
        <f aca="true" ca="1" t="shared" si="3" ref="S29:S84">RAND()</f>
        <v>0.4312079913687077</v>
      </c>
      <c r="T29">
        <f aca="true" t="shared" si="4" ref="T29:T84">IF(C29="",0,1)</f>
        <v>1</v>
      </c>
      <c r="U29" s="88">
        <f aca="true" t="shared" si="5" ref="U29:U84">G29+($M29/6)+($O29/3)</f>
        <v>8.015</v>
      </c>
      <c r="V29" s="88">
        <f aca="true" t="shared" si="6" ref="V29:V84">H29+($M29/6)+($O29/3)</f>
        <v>8.115</v>
      </c>
      <c r="W29" s="88">
        <f aca="true" t="shared" si="7" ref="W29:W84">I29+($M29/6)+($O29/3)</f>
        <v>8.115</v>
      </c>
      <c r="X29">
        <f aca="true" t="shared" si="8" ref="X29:X84">SUM(U29:W29)</f>
        <v>24.245000000000005</v>
      </c>
      <c r="Z29" s="246">
        <v>1</v>
      </c>
    </row>
    <row r="30" spans="1:26" ht="12.75">
      <c r="A30" s="12">
        <v>2</v>
      </c>
      <c r="B30" s="70">
        <v>3</v>
      </c>
      <c r="C30" s="77" t="s">
        <v>90</v>
      </c>
      <c r="D30" s="87" t="s">
        <v>63</v>
      </c>
      <c r="E30" s="78" t="s">
        <v>112</v>
      </c>
      <c r="F30" s="140" t="s">
        <v>175</v>
      </c>
      <c r="G30" s="72">
        <v>4.7</v>
      </c>
      <c r="H30" s="73">
        <v>4.7</v>
      </c>
      <c r="I30" s="74">
        <v>4.8</v>
      </c>
      <c r="J30" s="24">
        <f aca="true" t="shared" si="9" ref="J30:J84">SUM(G30:I30)</f>
        <v>14.2</v>
      </c>
      <c r="K30" s="75">
        <v>5.96</v>
      </c>
      <c r="L30" s="76">
        <v>6.45</v>
      </c>
      <c r="M30" s="24">
        <f>IF(SUM(K30:L30)=0,0,TRUNC(AVERAGE(K30,L30),2))</f>
        <v>6.2</v>
      </c>
      <c r="N30" s="76">
        <v>25.64</v>
      </c>
      <c r="O30" s="27">
        <f>IF(N30="",0,MAX(MIN(TRUNC(13.625-(8*N30/$N$2),2),7.5),0))</f>
        <v>6.18</v>
      </c>
      <c r="P30" s="117">
        <f>CHOOSE(Z30,IF(G30="",0,IF(N30="",J30+M30,J30+M30+O30)),"RNS","DNS","DSQ")</f>
        <v>26.58</v>
      </c>
      <c r="S30">
        <f ca="1">RAND()</f>
        <v>0.09640064652131564</v>
      </c>
      <c r="T30">
        <f>IF(C30="",0,1)</f>
        <v>1</v>
      </c>
      <c r="U30" s="88">
        <f t="shared" si="5"/>
        <v>7.793333333333333</v>
      </c>
      <c r="V30" s="88">
        <f t="shared" si="6"/>
        <v>7.793333333333333</v>
      </c>
      <c r="W30" s="88">
        <f t="shared" si="7"/>
        <v>7.893333333333333</v>
      </c>
      <c r="X30">
        <f t="shared" si="8"/>
        <v>23.479999999999997</v>
      </c>
      <c r="Z30" s="246">
        <v>1</v>
      </c>
    </row>
    <row r="31" spans="1:26" ht="12.75">
      <c r="A31" s="12">
        <v>3</v>
      </c>
      <c r="B31" s="70">
        <v>70</v>
      </c>
      <c r="C31" s="77" t="s">
        <v>134</v>
      </c>
      <c r="D31" s="87" t="s">
        <v>149</v>
      </c>
      <c r="E31" s="78" t="s">
        <v>113</v>
      </c>
      <c r="F31" s="140" t="s">
        <v>175</v>
      </c>
      <c r="G31" s="72">
        <v>4.6</v>
      </c>
      <c r="H31" s="73">
        <v>4.6</v>
      </c>
      <c r="I31" s="74">
        <v>4.7</v>
      </c>
      <c r="J31" s="24">
        <f t="shared" si="9"/>
        <v>13.899999999999999</v>
      </c>
      <c r="K31" s="75">
        <v>6.1</v>
      </c>
      <c r="L31" s="76">
        <v>6.16</v>
      </c>
      <c r="M31" s="24">
        <f t="shared" si="0"/>
        <v>6.13</v>
      </c>
      <c r="N31" s="76">
        <v>26.99</v>
      </c>
      <c r="O31" s="27">
        <f t="shared" si="1"/>
        <v>5.79</v>
      </c>
      <c r="P31" s="117">
        <f t="shared" si="2"/>
        <v>25.819999999999997</v>
      </c>
      <c r="S31">
        <f ca="1" t="shared" si="3"/>
        <v>0.7421526337750346</v>
      </c>
      <c r="T31">
        <f t="shared" si="4"/>
        <v>1</v>
      </c>
      <c r="U31" s="88">
        <f t="shared" si="5"/>
        <v>7.551666666666666</v>
      </c>
      <c r="V31" s="88">
        <f t="shared" si="6"/>
        <v>7.551666666666666</v>
      </c>
      <c r="W31" s="88">
        <f t="shared" si="7"/>
        <v>7.651666666666666</v>
      </c>
      <c r="X31">
        <f t="shared" si="8"/>
        <v>22.755</v>
      </c>
      <c r="Z31" s="246">
        <v>1</v>
      </c>
    </row>
    <row r="32" spans="1:26" ht="12.75">
      <c r="A32" s="12">
        <v>4</v>
      </c>
      <c r="B32" s="70">
        <v>8</v>
      </c>
      <c r="C32" s="77" t="s">
        <v>109</v>
      </c>
      <c r="D32" s="87" t="s">
        <v>87</v>
      </c>
      <c r="E32" s="78" t="s">
        <v>113</v>
      </c>
      <c r="F32" s="140" t="s">
        <v>173</v>
      </c>
      <c r="G32" s="72">
        <v>4.7</v>
      </c>
      <c r="H32" s="73">
        <v>4.6</v>
      </c>
      <c r="I32" s="74">
        <v>4.6</v>
      </c>
      <c r="J32" s="24">
        <f t="shared" si="9"/>
        <v>13.9</v>
      </c>
      <c r="K32" s="75">
        <v>5.88</v>
      </c>
      <c r="L32" s="76">
        <v>6.02</v>
      </c>
      <c r="M32" s="24">
        <f t="shared" si="0"/>
        <v>5.95</v>
      </c>
      <c r="N32" s="76">
        <v>27.41</v>
      </c>
      <c r="O32" s="27">
        <f t="shared" si="1"/>
        <v>5.67</v>
      </c>
      <c r="P32" s="117">
        <f t="shared" si="2"/>
        <v>25.520000000000003</v>
      </c>
      <c r="S32">
        <f ca="1" t="shared" si="3"/>
        <v>0.35805113083936746</v>
      </c>
      <c r="T32">
        <f t="shared" si="4"/>
        <v>1</v>
      </c>
      <c r="U32" s="88">
        <f>G32+($M32/6)+($O32/3)</f>
        <v>7.581666666666666</v>
      </c>
      <c r="V32" s="88">
        <f>H32+($M32/6)+($O32/3)</f>
        <v>7.4816666666666665</v>
      </c>
      <c r="W32" s="88">
        <f>I32+($M32/6)+($O32/3)</f>
        <v>7.4816666666666665</v>
      </c>
      <c r="X32">
        <f>SUM(U32:W32)</f>
        <v>22.544999999999998</v>
      </c>
      <c r="Z32" s="246">
        <v>1</v>
      </c>
    </row>
    <row r="33" spans="1:26" ht="12.75">
      <c r="A33" s="12">
        <v>5</v>
      </c>
      <c r="B33" s="70">
        <v>4</v>
      </c>
      <c r="C33" s="77" t="s">
        <v>97</v>
      </c>
      <c r="D33" s="87" t="s">
        <v>71</v>
      </c>
      <c r="E33" s="78" t="s">
        <v>113</v>
      </c>
      <c r="F33" s="140" t="s">
        <v>173</v>
      </c>
      <c r="G33" s="72">
        <v>4.4</v>
      </c>
      <c r="H33" s="73">
        <v>4.5</v>
      </c>
      <c r="I33" s="74">
        <v>4.4</v>
      </c>
      <c r="J33" s="24">
        <f t="shared" si="9"/>
        <v>13.3</v>
      </c>
      <c r="K33" s="75">
        <v>6.3</v>
      </c>
      <c r="L33" s="76">
        <v>5.96</v>
      </c>
      <c r="M33" s="24">
        <f t="shared" si="0"/>
        <v>6.13</v>
      </c>
      <c r="N33" s="76">
        <v>27.78</v>
      </c>
      <c r="O33" s="27">
        <f t="shared" si="1"/>
        <v>5.56</v>
      </c>
      <c r="P33" s="117">
        <f t="shared" si="2"/>
        <v>24.99</v>
      </c>
      <c r="S33">
        <f ca="1" t="shared" si="3"/>
        <v>0.4386158015751271</v>
      </c>
      <c r="T33">
        <f t="shared" si="4"/>
        <v>1</v>
      </c>
      <c r="U33" s="88">
        <f t="shared" si="5"/>
        <v>7.275</v>
      </c>
      <c r="V33" s="88">
        <f t="shared" si="6"/>
        <v>7.375</v>
      </c>
      <c r="W33" s="88">
        <f t="shared" si="7"/>
        <v>7.275</v>
      </c>
      <c r="X33">
        <f t="shared" si="8"/>
        <v>21.925</v>
      </c>
      <c r="Z33" s="246">
        <v>1</v>
      </c>
    </row>
    <row r="34" spans="1:26" ht="12.75">
      <c r="A34" s="12">
        <v>6</v>
      </c>
      <c r="B34" s="70">
        <v>5</v>
      </c>
      <c r="C34" s="77" t="s">
        <v>90</v>
      </c>
      <c r="D34" s="87" t="s">
        <v>64</v>
      </c>
      <c r="E34" s="78" t="s">
        <v>113</v>
      </c>
      <c r="F34" s="140" t="s">
        <v>175</v>
      </c>
      <c r="G34" s="72">
        <v>4.2</v>
      </c>
      <c r="H34" s="73">
        <v>3.9</v>
      </c>
      <c r="I34" s="74">
        <v>4</v>
      </c>
      <c r="J34" s="24">
        <f>SUM(G34:I34)</f>
        <v>12.1</v>
      </c>
      <c r="K34" s="75">
        <v>5.78</v>
      </c>
      <c r="L34" s="76">
        <v>5.61</v>
      </c>
      <c r="M34" s="24">
        <f>IF(SUM(K34:L34)=0,0,TRUNC(AVERAGE(K34,L34),2))</f>
        <v>5.69</v>
      </c>
      <c r="N34" s="76">
        <v>24.91</v>
      </c>
      <c r="O34" s="27">
        <f t="shared" si="1"/>
        <v>6.39</v>
      </c>
      <c r="P34" s="117">
        <f>CHOOSE(Z34,IF(G34="",0,IF(N34="",J34+M34,J34+M34+O34)),"RNS","DNS","DSQ")</f>
        <v>24.18</v>
      </c>
      <c r="S34">
        <f ca="1" t="shared" si="3"/>
        <v>0.07476094988306436</v>
      </c>
      <c r="T34">
        <f t="shared" si="4"/>
        <v>1</v>
      </c>
      <c r="U34" s="88">
        <f t="shared" si="5"/>
        <v>7.278333333333333</v>
      </c>
      <c r="V34" s="88">
        <f t="shared" si="6"/>
        <v>6.9783333333333335</v>
      </c>
      <c r="W34" s="88">
        <f t="shared" si="7"/>
        <v>7.078333333333333</v>
      </c>
      <c r="X34">
        <f t="shared" si="8"/>
        <v>21.335</v>
      </c>
      <c r="Z34" s="246">
        <v>1</v>
      </c>
    </row>
    <row r="35" spans="1:26" ht="12.75">
      <c r="A35" s="12">
        <v>7</v>
      </c>
      <c r="B35" s="70">
        <v>11</v>
      </c>
      <c r="C35" s="77" t="s">
        <v>95</v>
      </c>
      <c r="D35" s="87" t="s">
        <v>69</v>
      </c>
      <c r="E35" s="78" t="s">
        <v>113</v>
      </c>
      <c r="F35" s="140" t="s">
        <v>174</v>
      </c>
      <c r="G35" s="72">
        <v>4.4</v>
      </c>
      <c r="H35" s="73">
        <v>4.5</v>
      </c>
      <c r="I35" s="74">
        <v>4.5</v>
      </c>
      <c r="J35" s="24">
        <f t="shared" si="9"/>
        <v>13.4</v>
      </c>
      <c r="K35" s="75">
        <v>4.36</v>
      </c>
      <c r="L35" s="76">
        <v>4.62</v>
      </c>
      <c r="M35" s="24">
        <f t="shared" si="0"/>
        <v>4.49</v>
      </c>
      <c r="N35" s="76">
        <v>27.77</v>
      </c>
      <c r="O35" s="27">
        <f t="shared" si="1"/>
        <v>5.56</v>
      </c>
      <c r="P35" s="117">
        <f t="shared" si="2"/>
        <v>23.45</v>
      </c>
      <c r="S35">
        <f ca="1" t="shared" si="3"/>
        <v>0.43049435634319533</v>
      </c>
      <c r="T35">
        <f t="shared" si="4"/>
        <v>1</v>
      </c>
      <c r="U35" s="88">
        <f t="shared" si="5"/>
        <v>7.001666666666667</v>
      </c>
      <c r="V35" s="88">
        <f t="shared" si="6"/>
        <v>7.101666666666667</v>
      </c>
      <c r="W35" s="88">
        <f t="shared" si="7"/>
        <v>7.101666666666667</v>
      </c>
      <c r="X35">
        <f t="shared" si="8"/>
        <v>21.205</v>
      </c>
      <c r="Z35" s="246">
        <v>1</v>
      </c>
    </row>
    <row r="36" spans="1:26" ht="12.75">
      <c r="A36" s="12">
        <v>8</v>
      </c>
      <c r="B36" s="70">
        <v>43</v>
      </c>
      <c r="C36" s="77" t="s">
        <v>128</v>
      </c>
      <c r="D36" s="87" t="s">
        <v>85</v>
      </c>
      <c r="E36" s="78" t="s">
        <v>113</v>
      </c>
      <c r="F36" s="140" t="s">
        <v>116</v>
      </c>
      <c r="G36" s="72">
        <v>3.9</v>
      </c>
      <c r="H36" s="73">
        <v>4.1</v>
      </c>
      <c r="I36" s="74">
        <v>4.3</v>
      </c>
      <c r="J36" s="24">
        <f t="shared" si="9"/>
        <v>12.3</v>
      </c>
      <c r="K36" s="75">
        <v>5.46</v>
      </c>
      <c r="L36" s="76">
        <v>5.04</v>
      </c>
      <c r="M36" s="24">
        <f t="shared" si="0"/>
        <v>5.25</v>
      </c>
      <c r="N36" s="76">
        <v>27.79</v>
      </c>
      <c r="O36" s="27">
        <f t="shared" si="1"/>
        <v>5.56</v>
      </c>
      <c r="P36" s="117">
        <f t="shared" si="2"/>
        <v>23.11</v>
      </c>
      <c r="S36">
        <f ca="1" t="shared" si="3"/>
        <v>0.6924161661089852</v>
      </c>
      <c r="T36">
        <f t="shared" si="4"/>
        <v>1</v>
      </c>
      <c r="U36" s="88">
        <f t="shared" si="5"/>
        <v>6.628333333333334</v>
      </c>
      <c r="V36" s="88">
        <f t="shared" si="6"/>
        <v>6.828333333333333</v>
      </c>
      <c r="W36" s="88">
        <f t="shared" si="7"/>
        <v>7.028333333333333</v>
      </c>
      <c r="X36">
        <f t="shared" si="8"/>
        <v>20.485</v>
      </c>
      <c r="Z36" s="246">
        <v>1</v>
      </c>
    </row>
    <row r="37" spans="1:26" ht="12.75">
      <c r="A37" s="12">
        <v>9</v>
      </c>
      <c r="B37" s="70">
        <v>96</v>
      </c>
      <c r="C37" s="77" t="s">
        <v>99</v>
      </c>
      <c r="D37" s="87" t="s">
        <v>73</v>
      </c>
      <c r="E37" s="78" t="s">
        <v>113</v>
      </c>
      <c r="F37" s="140" t="s">
        <v>173</v>
      </c>
      <c r="G37" s="72">
        <v>3.9</v>
      </c>
      <c r="H37" s="73">
        <v>4</v>
      </c>
      <c r="I37" s="74">
        <v>4.3</v>
      </c>
      <c r="J37" s="24">
        <f t="shared" si="9"/>
        <v>12.2</v>
      </c>
      <c r="K37" s="75">
        <v>5.32</v>
      </c>
      <c r="L37" s="84">
        <v>4.92</v>
      </c>
      <c r="M37" s="24">
        <f t="shared" si="0"/>
        <v>5.12</v>
      </c>
      <c r="N37" s="84">
        <v>29.03</v>
      </c>
      <c r="O37" s="27">
        <f t="shared" si="1"/>
        <v>5.2</v>
      </c>
      <c r="P37" s="117">
        <f t="shared" si="2"/>
        <v>22.52</v>
      </c>
      <c r="S37">
        <f ca="1" t="shared" si="3"/>
        <v>0.5168162400570975</v>
      </c>
      <c r="T37">
        <f t="shared" si="4"/>
        <v>1</v>
      </c>
      <c r="U37" s="88">
        <f t="shared" si="5"/>
        <v>6.486666666666666</v>
      </c>
      <c r="V37" s="88">
        <f t="shared" si="6"/>
        <v>6.586666666666667</v>
      </c>
      <c r="W37" s="88">
        <f t="shared" si="7"/>
        <v>6.886666666666667</v>
      </c>
      <c r="X37">
        <f t="shared" si="8"/>
        <v>19.96</v>
      </c>
      <c r="Z37" s="246">
        <v>1</v>
      </c>
    </row>
    <row r="38" spans="1:26" ht="12.75">
      <c r="A38" s="12">
        <v>10</v>
      </c>
      <c r="B38" s="70">
        <v>13</v>
      </c>
      <c r="C38" s="77" t="s">
        <v>99</v>
      </c>
      <c r="D38" s="87" t="s">
        <v>74</v>
      </c>
      <c r="E38" s="78" t="s">
        <v>112</v>
      </c>
      <c r="F38" s="140" t="s">
        <v>173</v>
      </c>
      <c r="G38" s="72">
        <v>4.1</v>
      </c>
      <c r="H38" s="73">
        <v>4.1</v>
      </c>
      <c r="I38" s="74">
        <v>4.1</v>
      </c>
      <c r="J38" s="24">
        <f t="shared" si="9"/>
        <v>12.299999999999999</v>
      </c>
      <c r="K38" s="75">
        <v>5.08</v>
      </c>
      <c r="L38" s="76">
        <v>5.22</v>
      </c>
      <c r="M38" s="24">
        <f t="shared" si="0"/>
        <v>5.15</v>
      </c>
      <c r="N38" s="76">
        <v>29.62</v>
      </c>
      <c r="O38" s="27">
        <f t="shared" si="1"/>
        <v>5.03</v>
      </c>
      <c r="P38" s="117">
        <f t="shared" si="2"/>
        <v>22.48</v>
      </c>
      <c r="S38">
        <f ca="1" t="shared" si="3"/>
        <v>0.8524491326172683</v>
      </c>
      <c r="T38">
        <f t="shared" si="4"/>
        <v>1</v>
      </c>
      <c r="U38" s="88">
        <f t="shared" si="5"/>
        <v>6.635</v>
      </c>
      <c r="V38" s="88">
        <f t="shared" si="6"/>
        <v>6.635</v>
      </c>
      <c r="W38" s="88">
        <f t="shared" si="7"/>
        <v>6.635</v>
      </c>
      <c r="X38">
        <f t="shared" si="8"/>
        <v>19.905</v>
      </c>
      <c r="Z38" s="246">
        <v>1</v>
      </c>
    </row>
    <row r="39" spans="1:26" ht="12.75">
      <c r="A39" s="12">
        <v>11</v>
      </c>
      <c r="B39" s="70">
        <v>60</v>
      </c>
      <c r="C39" s="77" t="s">
        <v>159</v>
      </c>
      <c r="D39" s="87" t="s">
        <v>160</v>
      </c>
      <c r="E39" s="78" t="s">
        <v>112</v>
      </c>
      <c r="F39" s="140" t="s">
        <v>173</v>
      </c>
      <c r="G39" s="72">
        <v>3.9</v>
      </c>
      <c r="H39" s="73">
        <v>4</v>
      </c>
      <c r="I39" s="74">
        <v>4.2</v>
      </c>
      <c r="J39" s="24">
        <f t="shared" si="9"/>
        <v>12.100000000000001</v>
      </c>
      <c r="K39" s="75">
        <v>4.8</v>
      </c>
      <c r="L39" s="76">
        <v>4.32</v>
      </c>
      <c r="M39" s="24">
        <f t="shared" si="0"/>
        <v>4.56</v>
      </c>
      <c r="N39" s="76">
        <v>31.88</v>
      </c>
      <c r="O39" s="27">
        <f t="shared" si="1"/>
        <v>4.37</v>
      </c>
      <c r="P39" s="117">
        <f t="shared" si="2"/>
        <v>21.03</v>
      </c>
      <c r="S39">
        <f ca="1" t="shared" si="3"/>
        <v>0.42489743774698807</v>
      </c>
      <c r="T39">
        <f t="shared" si="4"/>
        <v>1</v>
      </c>
      <c r="U39" s="88">
        <f t="shared" si="5"/>
        <v>6.116666666666667</v>
      </c>
      <c r="V39" s="88">
        <f t="shared" si="6"/>
        <v>6.216666666666667</v>
      </c>
      <c r="W39" s="88">
        <f t="shared" si="7"/>
        <v>6.416666666666667</v>
      </c>
      <c r="X39">
        <f t="shared" si="8"/>
        <v>18.75</v>
      </c>
      <c r="Z39" s="246">
        <v>1</v>
      </c>
    </row>
    <row r="40" spans="1:26" ht="12.75">
      <c r="A40" s="12">
        <v>12</v>
      </c>
      <c r="B40" s="70">
        <v>25</v>
      </c>
      <c r="C40" s="77" t="s">
        <v>122</v>
      </c>
      <c r="D40" s="87" t="s">
        <v>65</v>
      </c>
      <c r="E40" s="78" t="s">
        <v>113</v>
      </c>
      <c r="F40" s="140" t="s">
        <v>173</v>
      </c>
      <c r="G40" s="72">
        <v>3.3</v>
      </c>
      <c r="H40" s="73">
        <v>3.3</v>
      </c>
      <c r="I40" s="74">
        <v>3.6</v>
      </c>
      <c r="J40" s="24">
        <f t="shared" si="9"/>
        <v>10.2</v>
      </c>
      <c r="K40" s="75">
        <v>5.06</v>
      </c>
      <c r="L40" s="76">
        <v>4.62</v>
      </c>
      <c r="M40" s="24">
        <f t="shared" si="0"/>
        <v>4.84</v>
      </c>
      <c r="N40" s="76">
        <v>26.79</v>
      </c>
      <c r="O40" s="27">
        <f t="shared" si="1"/>
        <v>5.85</v>
      </c>
      <c r="P40" s="117">
        <f t="shared" si="2"/>
        <v>20.89</v>
      </c>
      <c r="S40">
        <f ca="1" t="shared" si="3"/>
        <v>0.8292470080645256</v>
      </c>
      <c r="T40">
        <f t="shared" si="4"/>
        <v>1</v>
      </c>
      <c r="U40" s="88">
        <f t="shared" si="5"/>
        <v>6.056666666666667</v>
      </c>
      <c r="V40" s="88">
        <f t="shared" si="6"/>
        <v>6.056666666666667</v>
      </c>
      <c r="W40" s="88">
        <f t="shared" si="7"/>
        <v>6.3566666666666665</v>
      </c>
      <c r="X40">
        <f t="shared" si="8"/>
        <v>18.47</v>
      </c>
      <c r="Z40" s="246">
        <v>1</v>
      </c>
    </row>
    <row r="41" spans="1:26" ht="12.75">
      <c r="A41" s="12">
        <v>13</v>
      </c>
      <c r="B41" s="70">
        <v>59</v>
      </c>
      <c r="C41" s="77" t="s">
        <v>133</v>
      </c>
      <c r="D41" s="87" t="s">
        <v>71</v>
      </c>
      <c r="E41" s="78" t="s">
        <v>113</v>
      </c>
      <c r="F41" s="140" t="s">
        <v>173</v>
      </c>
      <c r="G41" s="72">
        <v>4</v>
      </c>
      <c r="H41" s="73">
        <v>4</v>
      </c>
      <c r="I41" s="74">
        <v>4.3</v>
      </c>
      <c r="J41" s="24">
        <f t="shared" si="9"/>
        <v>12.3</v>
      </c>
      <c r="K41" s="75">
        <v>4.08</v>
      </c>
      <c r="L41" s="76">
        <v>3.72</v>
      </c>
      <c r="M41" s="24">
        <f t="shared" si="0"/>
        <v>3.9</v>
      </c>
      <c r="N41" s="76">
        <v>31.6</v>
      </c>
      <c r="O41" s="27">
        <f t="shared" si="1"/>
        <v>4.45</v>
      </c>
      <c r="P41" s="117">
        <f t="shared" si="2"/>
        <v>20.65</v>
      </c>
      <c r="S41">
        <f ca="1" t="shared" si="3"/>
        <v>0.12906311316984942</v>
      </c>
      <c r="T41">
        <f t="shared" si="4"/>
        <v>1</v>
      </c>
      <c r="U41" s="88">
        <f t="shared" si="5"/>
        <v>6.133333333333334</v>
      </c>
      <c r="V41" s="88">
        <f t="shared" si="6"/>
        <v>6.133333333333334</v>
      </c>
      <c r="W41" s="88">
        <f t="shared" si="7"/>
        <v>6.433333333333334</v>
      </c>
      <c r="X41">
        <f t="shared" si="8"/>
        <v>18.700000000000003</v>
      </c>
      <c r="Z41" s="246">
        <v>1</v>
      </c>
    </row>
    <row r="42" spans="1:26" ht="12.75">
      <c r="A42" s="12">
        <v>14</v>
      </c>
      <c r="B42" s="70">
        <v>28</v>
      </c>
      <c r="C42" s="77" t="s">
        <v>120</v>
      </c>
      <c r="D42" s="87" t="s">
        <v>141</v>
      </c>
      <c r="E42" s="78" t="s">
        <v>113</v>
      </c>
      <c r="F42" s="140" t="s">
        <v>173</v>
      </c>
      <c r="G42" s="72">
        <v>4</v>
      </c>
      <c r="H42" s="73">
        <v>3.6</v>
      </c>
      <c r="I42" s="74">
        <v>3.6</v>
      </c>
      <c r="J42" s="24">
        <f t="shared" si="9"/>
        <v>11.2</v>
      </c>
      <c r="K42" s="75">
        <v>3.66</v>
      </c>
      <c r="L42" s="76">
        <v>4.04</v>
      </c>
      <c r="M42" s="24">
        <f t="shared" si="0"/>
        <v>3.85</v>
      </c>
      <c r="N42" s="76">
        <v>31.01</v>
      </c>
      <c r="O42" s="27">
        <f t="shared" si="1"/>
        <v>4.63</v>
      </c>
      <c r="P42" s="117">
        <f t="shared" si="2"/>
        <v>19.68</v>
      </c>
      <c r="S42">
        <f ca="1" t="shared" si="3"/>
        <v>0.7452423861224902</v>
      </c>
      <c r="T42">
        <f t="shared" si="4"/>
        <v>1</v>
      </c>
      <c r="U42" s="88">
        <f t="shared" si="5"/>
        <v>6.185</v>
      </c>
      <c r="V42" s="88">
        <f t="shared" si="6"/>
        <v>5.785</v>
      </c>
      <c r="W42" s="88">
        <f t="shared" si="7"/>
        <v>5.785</v>
      </c>
      <c r="X42">
        <f t="shared" si="8"/>
        <v>17.755</v>
      </c>
      <c r="Z42" s="246">
        <v>1</v>
      </c>
    </row>
    <row r="43" spans="1:26" ht="12.75">
      <c r="A43" s="12">
        <v>15</v>
      </c>
      <c r="B43" s="70">
        <v>71</v>
      </c>
      <c r="C43" s="77" t="s">
        <v>170</v>
      </c>
      <c r="D43" s="87" t="s">
        <v>66</v>
      </c>
      <c r="E43" s="78" t="s">
        <v>113</v>
      </c>
      <c r="F43" s="140" t="s">
        <v>173</v>
      </c>
      <c r="G43" s="72">
        <v>3.1</v>
      </c>
      <c r="H43" s="73">
        <v>3</v>
      </c>
      <c r="I43" s="74">
        <v>3.2</v>
      </c>
      <c r="J43" s="24">
        <f t="shared" si="9"/>
        <v>9.3</v>
      </c>
      <c r="K43" s="75">
        <v>4.66</v>
      </c>
      <c r="L43" s="76">
        <v>4.54</v>
      </c>
      <c r="M43" s="24">
        <f t="shared" si="0"/>
        <v>4.6</v>
      </c>
      <c r="N43" s="76">
        <v>29.95</v>
      </c>
      <c r="O43" s="27">
        <f t="shared" si="1"/>
        <v>4.93</v>
      </c>
      <c r="P43" s="117">
        <f t="shared" si="2"/>
        <v>18.83</v>
      </c>
      <c r="S43">
        <f ca="1" t="shared" si="3"/>
        <v>0.30023029557670533</v>
      </c>
      <c r="T43">
        <f t="shared" si="4"/>
        <v>1</v>
      </c>
      <c r="U43" s="88">
        <f t="shared" si="5"/>
        <v>5.51</v>
      </c>
      <c r="V43" s="88">
        <f t="shared" si="6"/>
        <v>5.41</v>
      </c>
      <c r="W43" s="88">
        <f t="shared" si="7"/>
        <v>5.61</v>
      </c>
      <c r="X43">
        <f t="shared" si="8"/>
        <v>16.53</v>
      </c>
      <c r="Z43" s="246">
        <v>1</v>
      </c>
    </row>
    <row r="44" spans="1:26" ht="12.75">
      <c r="A44" s="12">
        <v>16</v>
      </c>
      <c r="B44" s="70">
        <v>27</v>
      </c>
      <c r="C44" s="77" t="s">
        <v>126</v>
      </c>
      <c r="D44" s="87" t="s">
        <v>145</v>
      </c>
      <c r="E44" s="78" t="s">
        <v>113</v>
      </c>
      <c r="F44" s="140" t="s">
        <v>173</v>
      </c>
      <c r="G44" s="72">
        <v>2.9</v>
      </c>
      <c r="H44" s="73">
        <v>2.7</v>
      </c>
      <c r="I44" s="74">
        <v>2.9</v>
      </c>
      <c r="J44" s="24">
        <f t="shared" si="9"/>
        <v>8.5</v>
      </c>
      <c r="K44" s="75">
        <v>4.08</v>
      </c>
      <c r="L44" s="76">
        <v>3.72</v>
      </c>
      <c r="M44" s="24">
        <f t="shared" si="0"/>
        <v>3.9</v>
      </c>
      <c r="N44" s="76">
        <v>32.02</v>
      </c>
      <c r="O44" s="27">
        <f t="shared" si="1"/>
        <v>4.33</v>
      </c>
      <c r="P44" s="117">
        <f t="shared" si="2"/>
        <v>16.73</v>
      </c>
      <c r="S44">
        <f ca="1" t="shared" si="3"/>
        <v>0.4322005011844636</v>
      </c>
      <c r="T44">
        <f t="shared" si="4"/>
        <v>1</v>
      </c>
      <c r="U44" s="88">
        <f t="shared" si="5"/>
        <v>4.993333333333333</v>
      </c>
      <c r="V44" s="88">
        <f t="shared" si="6"/>
        <v>4.793333333333333</v>
      </c>
      <c r="W44" s="88">
        <f t="shared" si="7"/>
        <v>4.993333333333333</v>
      </c>
      <c r="X44">
        <f t="shared" si="8"/>
        <v>14.779999999999998</v>
      </c>
      <c r="Z44" s="246">
        <v>1</v>
      </c>
    </row>
    <row r="45" spans="1:26" ht="12.75">
      <c r="A45" s="12">
        <v>17</v>
      </c>
      <c r="B45" s="70">
        <v>31</v>
      </c>
      <c r="C45" s="77" t="s">
        <v>125</v>
      </c>
      <c r="D45" s="87" t="s">
        <v>144</v>
      </c>
      <c r="E45" s="78" t="s">
        <v>113</v>
      </c>
      <c r="F45" s="140" t="s">
        <v>173</v>
      </c>
      <c r="G45" s="72">
        <v>2.9</v>
      </c>
      <c r="H45" s="73">
        <v>2.5</v>
      </c>
      <c r="I45" s="74">
        <v>3.2</v>
      </c>
      <c r="J45" s="24">
        <f t="shared" si="9"/>
        <v>8.600000000000001</v>
      </c>
      <c r="K45" s="75">
        <v>2.76</v>
      </c>
      <c r="L45" s="76">
        <v>3</v>
      </c>
      <c r="M45" s="24">
        <f t="shared" si="0"/>
        <v>2.88</v>
      </c>
      <c r="N45" s="76">
        <v>30.95</v>
      </c>
      <c r="O45" s="27">
        <f t="shared" si="1"/>
        <v>4.64</v>
      </c>
      <c r="P45" s="117">
        <f t="shared" si="2"/>
        <v>16.12</v>
      </c>
      <c r="S45">
        <f ca="1" t="shared" si="3"/>
        <v>0.27528092000673277</v>
      </c>
      <c r="T45">
        <f t="shared" si="4"/>
        <v>1</v>
      </c>
      <c r="U45" s="88">
        <f t="shared" si="5"/>
        <v>4.926666666666667</v>
      </c>
      <c r="V45" s="88">
        <f t="shared" si="6"/>
        <v>4.526666666666666</v>
      </c>
      <c r="W45" s="88">
        <f t="shared" si="7"/>
        <v>5.226666666666667</v>
      </c>
      <c r="X45">
        <f t="shared" si="8"/>
        <v>14.68</v>
      </c>
      <c r="Z45" s="246">
        <v>1</v>
      </c>
    </row>
    <row r="46" spans="1:26" ht="12.75">
      <c r="A46" s="12">
        <v>18</v>
      </c>
      <c r="B46" s="70">
        <v>33</v>
      </c>
      <c r="C46" s="77" t="s">
        <v>132</v>
      </c>
      <c r="D46" s="87" t="s">
        <v>148</v>
      </c>
      <c r="E46" s="78" t="s">
        <v>115</v>
      </c>
      <c r="F46" s="140" t="s">
        <v>173</v>
      </c>
      <c r="G46" s="72">
        <v>3.6</v>
      </c>
      <c r="H46" s="73">
        <v>3.3</v>
      </c>
      <c r="I46" s="74">
        <v>3.4</v>
      </c>
      <c r="J46" s="24">
        <f t="shared" si="9"/>
        <v>10.3</v>
      </c>
      <c r="K46" s="75">
        <v>2.16</v>
      </c>
      <c r="L46" s="76">
        <v>2.45</v>
      </c>
      <c r="M46" s="24">
        <f t="shared" si="0"/>
        <v>2.3</v>
      </c>
      <c r="N46" s="76">
        <v>38.29</v>
      </c>
      <c r="O46" s="27">
        <f t="shared" si="1"/>
        <v>2.51</v>
      </c>
      <c r="P46" s="117">
        <f t="shared" si="2"/>
        <v>15.110000000000001</v>
      </c>
      <c r="S46">
        <f ca="1" t="shared" si="3"/>
        <v>0.23680110897589612</v>
      </c>
      <c r="T46">
        <f t="shared" si="4"/>
        <v>1</v>
      </c>
      <c r="U46" s="88">
        <f t="shared" si="5"/>
        <v>4.82</v>
      </c>
      <c r="V46" s="88">
        <f t="shared" si="6"/>
        <v>4.52</v>
      </c>
      <c r="W46" s="88">
        <f t="shared" si="7"/>
        <v>4.62</v>
      </c>
      <c r="X46">
        <f t="shared" si="8"/>
        <v>13.96</v>
      </c>
      <c r="Z46" s="246">
        <v>1</v>
      </c>
    </row>
    <row r="47" spans="1:26" ht="12.75">
      <c r="A47" s="12">
        <v>19</v>
      </c>
      <c r="B47" s="70">
        <v>30</v>
      </c>
      <c r="C47" s="77" t="s">
        <v>123</v>
      </c>
      <c r="D47" s="87" t="s">
        <v>142</v>
      </c>
      <c r="E47" s="78" t="s">
        <v>114</v>
      </c>
      <c r="F47" s="140" t="s">
        <v>173</v>
      </c>
      <c r="G47" s="72">
        <v>2.3</v>
      </c>
      <c r="H47" s="73">
        <v>2.9</v>
      </c>
      <c r="I47" s="74">
        <v>2.8</v>
      </c>
      <c r="J47" s="24">
        <f t="shared" si="9"/>
        <v>7.999999999999999</v>
      </c>
      <c r="K47" s="75">
        <v>2.85</v>
      </c>
      <c r="L47" s="76">
        <v>2.3</v>
      </c>
      <c r="M47" s="24">
        <f t="shared" si="0"/>
        <v>2.57</v>
      </c>
      <c r="N47" s="76">
        <v>34.51</v>
      </c>
      <c r="O47" s="27">
        <f t="shared" si="1"/>
        <v>3.61</v>
      </c>
      <c r="P47" s="117">
        <f t="shared" si="2"/>
        <v>14.179999999999998</v>
      </c>
      <c r="S47">
        <f ca="1" t="shared" si="3"/>
        <v>0.3368399561635069</v>
      </c>
      <c r="T47">
        <f t="shared" si="4"/>
        <v>1</v>
      </c>
      <c r="U47" s="88">
        <f t="shared" si="5"/>
        <v>3.9316666666666666</v>
      </c>
      <c r="V47" s="88">
        <f t="shared" si="6"/>
        <v>4.531666666666666</v>
      </c>
      <c r="W47" s="88">
        <f t="shared" si="7"/>
        <v>4.431666666666667</v>
      </c>
      <c r="X47">
        <f t="shared" si="8"/>
        <v>12.895</v>
      </c>
      <c r="Z47" s="246">
        <v>1</v>
      </c>
    </row>
    <row r="48" spans="1:26" ht="12.75">
      <c r="A48" s="12">
        <v>20</v>
      </c>
      <c r="B48" s="70">
        <v>77</v>
      </c>
      <c r="C48" s="77" t="s">
        <v>154</v>
      </c>
      <c r="D48" s="87" t="s">
        <v>73</v>
      </c>
      <c r="E48" s="78" t="s">
        <v>112</v>
      </c>
      <c r="F48" s="140" t="s">
        <v>116</v>
      </c>
      <c r="G48" s="72">
        <v>2.1</v>
      </c>
      <c r="H48" s="73">
        <v>2.1</v>
      </c>
      <c r="I48" s="74">
        <v>2.5</v>
      </c>
      <c r="J48" s="24">
        <f t="shared" si="9"/>
        <v>6.7</v>
      </c>
      <c r="K48" s="75">
        <v>3.39</v>
      </c>
      <c r="L48" s="76">
        <v>3.08</v>
      </c>
      <c r="M48" s="24">
        <f t="shared" si="0"/>
        <v>3.23</v>
      </c>
      <c r="N48" s="76">
        <v>35.1</v>
      </c>
      <c r="O48" s="27">
        <f t="shared" si="1"/>
        <v>3.44</v>
      </c>
      <c r="P48" s="117">
        <f t="shared" si="2"/>
        <v>13.37</v>
      </c>
      <c r="S48">
        <f ca="1" t="shared" si="3"/>
        <v>0.43414069065520433</v>
      </c>
      <c r="T48">
        <f t="shared" si="4"/>
        <v>1</v>
      </c>
      <c r="U48" s="88">
        <f t="shared" si="5"/>
        <v>3.785</v>
      </c>
      <c r="V48" s="88">
        <f t="shared" si="6"/>
        <v>3.785</v>
      </c>
      <c r="W48" s="88">
        <f t="shared" si="7"/>
        <v>4.185</v>
      </c>
      <c r="X48">
        <f t="shared" si="8"/>
        <v>11.754999999999999</v>
      </c>
      <c r="Z48" s="246">
        <v>1</v>
      </c>
    </row>
    <row r="49" spans="1:26" ht="12.75">
      <c r="A49" s="12">
        <v>21</v>
      </c>
      <c r="B49" s="70">
        <v>62</v>
      </c>
      <c r="C49" s="77" t="s">
        <v>137</v>
      </c>
      <c r="D49" s="87" t="s">
        <v>151</v>
      </c>
      <c r="E49" s="78" t="s">
        <v>112</v>
      </c>
      <c r="F49" s="140" t="s">
        <v>173</v>
      </c>
      <c r="G49" s="72">
        <v>0.7</v>
      </c>
      <c r="H49" s="73">
        <v>1</v>
      </c>
      <c r="I49" s="74">
        <v>1</v>
      </c>
      <c r="J49" s="24">
        <f t="shared" si="9"/>
        <v>2.7</v>
      </c>
      <c r="K49" s="75">
        <v>4.56</v>
      </c>
      <c r="L49" s="76">
        <v>3.84</v>
      </c>
      <c r="M49" s="24">
        <f t="shared" si="0"/>
        <v>4.2</v>
      </c>
      <c r="N49" s="76">
        <v>30.38</v>
      </c>
      <c r="O49" s="27">
        <f t="shared" si="1"/>
        <v>4.81</v>
      </c>
      <c r="P49" s="117">
        <f t="shared" si="2"/>
        <v>11.71</v>
      </c>
      <c r="S49">
        <f ca="1" t="shared" si="3"/>
        <v>0.857114269323096</v>
      </c>
      <c r="T49">
        <f t="shared" si="4"/>
        <v>1</v>
      </c>
      <c r="U49" s="88">
        <f t="shared" si="5"/>
        <v>3.003333333333333</v>
      </c>
      <c r="V49" s="88">
        <f t="shared" si="6"/>
        <v>3.3033333333333337</v>
      </c>
      <c r="W49" s="88">
        <f t="shared" si="7"/>
        <v>3.3033333333333337</v>
      </c>
      <c r="X49">
        <f t="shared" si="8"/>
        <v>9.61</v>
      </c>
      <c r="Z49" s="246">
        <v>1</v>
      </c>
    </row>
    <row r="50" spans="1:26" ht="12.75">
      <c r="A50" s="12">
        <v>22</v>
      </c>
      <c r="B50" s="70">
        <v>19</v>
      </c>
      <c r="C50" s="77" t="s">
        <v>101</v>
      </c>
      <c r="D50" s="87" t="s">
        <v>76</v>
      </c>
      <c r="E50" s="78" t="s">
        <v>113</v>
      </c>
      <c r="F50" s="140" t="s">
        <v>173</v>
      </c>
      <c r="G50" s="72">
        <v>1.9</v>
      </c>
      <c r="H50" s="73">
        <v>2</v>
      </c>
      <c r="I50" s="74">
        <v>1.6</v>
      </c>
      <c r="J50" s="24">
        <f t="shared" si="9"/>
        <v>5.5</v>
      </c>
      <c r="K50" s="75">
        <v>2.72</v>
      </c>
      <c r="L50" s="76">
        <v>2.56</v>
      </c>
      <c r="M50" s="24">
        <f t="shared" si="0"/>
        <v>2.64</v>
      </c>
      <c r="N50" s="76">
        <v>35.58</v>
      </c>
      <c r="O50" s="27">
        <f t="shared" si="1"/>
        <v>3.3</v>
      </c>
      <c r="P50" s="117">
        <f t="shared" si="2"/>
        <v>11.440000000000001</v>
      </c>
      <c r="S50">
        <f ca="1" t="shared" si="3"/>
        <v>0.930566022125606</v>
      </c>
      <c r="T50">
        <f t="shared" si="4"/>
        <v>1</v>
      </c>
      <c r="U50" s="88">
        <f t="shared" si="5"/>
        <v>3.4399999999999995</v>
      </c>
      <c r="V50" s="88">
        <f t="shared" si="6"/>
        <v>3.54</v>
      </c>
      <c r="W50" s="88">
        <f t="shared" si="7"/>
        <v>3.1399999999999997</v>
      </c>
      <c r="X50">
        <f t="shared" si="8"/>
        <v>10.12</v>
      </c>
      <c r="Z50" s="246">
        <v>1</v>
      </c>
    </row>
    <row r="51" spans="1:26" ht="12.75">
      <c r="A51" s="12">
        <v>23</v>
      </c>
      <c r="B51" s="70">
        <v>84</v>
      </c>
      <c r="C51" s="77" t="s">
        <v>107</v>
      </c>
      <c r="D51" s="87" t="s">
        <v>83</v>
      </c>
      <c r="E51" s="78" t="s">
        <v>115</v>
      </c>
      <c r="F51" s="140" t="s">
        <v>173</v>
      </c>
      <c r="G51" s="72">
        <v>2.4</v>
      </c>
      <c r="H51" s="73">
        <v>2.6</v>
      </c>
      <c r="I51" s="74">
        <v>2.7</v>
      </c>
      <c r="J51" s="24">
        <f t="shared" si="9"/>
        <v>7.7</v>
      </c>
      <c r="K51" s="75">
        <v>0.95</v>
      </c>
      <c r="L51" s="76">
        <v>1.53</v>
      </c>
      <c r="M51" s="24">
        <f t="shared" si="0"/>
        <v>1.24</v>
      </c>
      <c r="N51" s="76">
        <v>40</v>
      </c>
      <c r="O51" s="27">
        <f t="shared" si="1"/>
        <v>2.02</v>
      </c>
      <c r="P51" s="117">
        <f t="shared" si="2"/>
        <v>10.959999999999999</v>
      </c>
      <c r="S51">
        <f ca="1" t="shared" si="3"/>
        <v>0.9605153052261168</v>
      </c>
      <c r="T51">
        <f t="shared" si="4"/>
        <v>1</v>
      </c>
      <c r="U51" s="88">
        <f t="shared" si="5"/>
        <v>3.28</v>
      </c>
      <c r="V51" s="88">
        <f t="shared" si="6"/>
        <v>3.48</v>
      </c>
      <c r="W51" s="88">
        <f t="shared" si="7"/>
        <v>3.58</v>
      </c>
      <c r="X51">
        <f t="shared" si="8"/>
        <v>10.34</v>
      </c>
      <c r="Z51" s="246">
        <v>1</v>
      </c>
    </row>
    <row r="52" spans="1:26" ht="12.75">
      <c r="A52" s="12">
        <v>24</v>
      </c>
      <c r="B52" s="70">
        <v>55</v>
      </c>
      <c r="C52" s="77" t="s">
        <v>110</v>
      </c>
      <c r="D52" s="87" t="s">
        <v>88</v>
      </c>
      <c r="E52" s="78" t="s">
        <v>112</v>
      </c>
      <c r="F52" s="140" t="s">
        <v>173</v>
      </c>
      <c r="G52" s="72">
        <v>2.9</v>
      </c>
      <c r="H52" s="73">
        <v>2.9</v>
      </c>
      <c r="I52" s="74">
        <v>2.9</v>
      </c>
      <c r="J52" s="24">
        <f t="shared" si="9"/>
        <v>8.7</v>
      </c>
      <c r="K52" s="75">
        <v>1.97</v>
      </c>
      <c r="L52" s="76">
        <v>1.41</v>
      </c>
      <c r="M52" s="24">
        <f t="shared" si="0"/>
        <v>1.69</v>
      </c>
      <c r="N52" s="76">
        <v>48.39</v>
      </c>
      <c r="O52" s="27">
        <f t="shared" si="1"/>
        <v>0</v>
      </c>
      <c r="P52" s="117">
        <f t="shared" si="2"/>
        <v>10.389999999999999</v>
      </c>
      <c r="S52">
        <f ca="1" t="shared" si="3"/>
        <v>0.8636206007543086</v>
      </c>
      <c r="T52">
        <f t="shared" si="4"/>
        <v>1</v>
      </c>
      <c r="U52" s="88">
        <f t="shared" si="5"/>
        <v>3.1816666666666666</v>
      </c>
      <c r="V52" s="88">
        <f t="shared" si="6"/>
        <v>3.1816666666666666</v>
      </c>
      <c r="W52" s="88">
        <f t="shared" si="7"/>
        <v>3.1816666666666666</v>
      </c>
      <c r="X52">
        <f t="shared" si="8"/>
        <v>9.545</v>
      </c>
      <c r="Z52" s="246">
        <v>1</v>
      </c>
    </row>
    <row r="53" spans="1:26" ht="12.75">
      <c r="A53" s="12">
        <v>25</v>
      </c>
      <c r="B53" s="70">
        <v>17</v>
      </c>
      <c r="C53" s="77" t="s">
        <v>91</v>
      </c>
      <c r="D53" s="87" t="s">
        <v>65</v>
      </c>
      <c r="E53" s="78" t="s">
        <v>112</v>
      </c>
      <c r="F53" s="140" t="s">
        <v>173</v>
      </c>
      <c r="G53" s="72">
        <v>2.3</v>
      </c>
      <c r="H53" s="73">
        <v>1.7</v>
      </c>
      <c r="I53" s="74">
        <v>1.8</v>
      </c>
      <c r="J53" s="24">
        <f>SUM(G53:I53)</f>
        <v>5.8</v>
      </c>
      <c r="K53" s="75">
        <v>2.01</v>
      </c>
      <c r="L53" s="76">
        <v>1.81</v>
      </c>
      <c r="M53" s="24">
        <f t="shared" si="0"/>
        <v>1.91</v>
      </c>
      <c r="N53" s="76">
        <v>38.4</v>
      </c>
      <c r="O53" s="27">
        <f t="shared" si="1"/>
        <v>2.48</v>
      </c>
      <c r="P53" s="117">
        <f t="shared" si="2"/>
        <v>10.19</v>
      </c>
      <c r="S53">
        <f ca="1">RAND()</f>
        <v>0.9161147727447978</v>
      </c>
      <c r="T53">
        <f t="shared" si="4"/>
        <v>1</v>
      </c>
      <c r="U53" s="88">
        <f t="shared" si="5"/>
        <v>3.445</v>
      </c>
      <c r="V53" s="88">
        <f t="shared" si="6"/>
        <v>2.8449999999999998</v>
      </c>
      <c r="W53" s="88">
        <f t="shared" si="7"/>
        <v>2.945</v>
      </c>
      <c r="X53">
        <f t="shared" si="8"/>
        <v>9.235</v>
      </c>
      <c r="Z53" s="246">
        <v>1</v>
      </c>
    </row>
    <row r="54" spans="1:26" ht="12.75">
      <c r="A54" s="12">
        <v>26</v>
      </c>
      <c r="B54" s="70">
        <v>61</v>
      </c>
      <c r="C54" s="77" t="s">
        <v>152</v>
      </c>
      <c r="D54" s="87" t="s">
        <v>86</v>
      </c>
      <c r="E54" s="78" t="s">
        <v>113</v>
      </c>
      <c r="F54" s="140" t="s">
        <v>116</v>
      </c>
      <c r="G54" s="72">
        <v>1.8</v>
      </c>
      <c r="H54" s="73">
        <v>1.9</v>
      </c>
      <c r="I54" s="74">
        <v>1.7</v>
      </c>
      <c r="J54" s="24">
        <f t="shared" si="9"/>
        <v>5.4</v>
      </c>
      <c r="K54" s="75">
        <v>3.12</v>
      </c>
      <c r="L54" s="76">
        <v>2.52</v>
      </c>
      <c r="M54" s="24">
        <f t="shared" si="0"/>
        <v>2.82</v>
      </c>
      <c r="N54" s="76">
        <v>40.16</v>
      </c>
      <c r="O54" s="27">
        <f t="shared" si="1"/>
        <v>1.97</v>
      </c>
      <c r="P54" s="117">
        <f t="shared" si="2"/>
        <v>10.190000000000001</v>
      </c>
      <c r="S54">
        <f ca="1" t="shared" si="3"/>
        <v>0.24619320170551706</v>
      </c>
      <c r="T54">
        <f t="shared" si="4"/>
        <v>1</v>
      </c>
      <c r="U54" s="88">
        <f t="shared" si="5"/>
        <v>2.9266666666666667</v>
      </c>
      <c r="V54" s="88">
        <f t="shared" si="6"/>
        <v>3.026666666666667</v>
      </c>
      <c r="W54" s="88">
        <f t="shared" si="7"/>
        <v>2.8266666666666667</v>
      </c>
      <c r="X54">
        <f t="shared" si="8"/>
        <v>8.78</v>
      </c>
      <c r="Z54" s="246">
        <v>1</v>
      </c>
    </row>
    <row r="55" spans="1:26" ht="12.75">
      <c r="A55" s="12">
        <v>27</v>
      </c>
      <c r="B55" s="70">
        <v>83</v>
      </c>
      <c r="C55" s="77" t="s">
        <v>107</v>
      </c>
      <c r="D55" s="87" t="s">
        <v>82</v>
      </c>
      <c r="E55" s="78" t="s">
        <v>115</v>
      </c>
      <c r="F55" s="140" t="s">
        <v>173</v>
      </c>
      <c r="G55" s="72">
        <v>1.8</v>
      </c>
      <c r="H55" s="73">
        <v>2</v>
      </c>
      <c r="I55" s="74">
        <v>2.3</v>
      </c>
      <c r="J55" s="24">
        <f t="shared" si="9"/>
        <v>6.1</v>
      </c>
      <c r="K55" s="75">
        <v>1.58</v>
      </c>
      <c r="L55" s="76">
        <v>2.13</v>
      </c>
      <c r="M55" s="24">
        <f t="shared" si="0"/>
        <v>1.85</v>
      </c>
      <c r="N55" s="76">
        <v>39.89</v>
      </c>
      <c r="O55" s="27">
        <f t="shared" si="1"/>
        <v>2.05</v>
      </c>
      <c r="P55" s="117">
        <f t="shared" si="2"/>
        <v>10</v>
      </c>
      <c r="S55">
        <f ca="1" t="shared" si="3"/>
        <v>0.8330649450803151</v>
      </c>
      <c r="T55">
        <f t="shared" si="4"/>
        <v>1</v>
      </c>
      <c r="U55" s="88">
        <f t="shared" si="5"/>
        <v>2.7916666666666665</v>
      </c>
      <c r="V55" s="88">
        <f t="shared" si="6"/>
        <v>2.9916666666666667</v>
      </c>
      <c r="W55" s="88">
        <f t="shared" si="7"/>
        <v>3.2916666666666665</v>
      </c>
      <c r="X55">
        <f t="shared" si="8"/>
        <v>9.075</v>
      </c>
      <c r="Z55" s="246">
        <v>1</v>
      </c>
    </row>
    <row r="56" spans="1:26" ht="12.75">
      <c r="A56" s="12">
        <v>28</v>
      </c>
      <c r="B56" s="70">
        <v>6</v>
      </c>
      <c r="C56" s="77" t="s">
        <v>94</v>
      </c>
      <c r="D56" s="87" t="s">
        <v>68</v>
      </c>
      <c r="E56" s="78" t="s">
        <v>115</v>
      </c>
      <c r="F56" s="140" t="s">
        <v>173</v>
      </c>
      <c r="G56" s="72">
        <v>3.1</v>
      </c>
      <c r="H56" s="73">
        <v>3</v>
      </c>
      <c r="I56" s="74">
        <v>2.8</v>
      </c>
      <c r="J56" s="24">
        <f>SUM(G56:I56)</f>
        <v>8.899999999999999</v>
      </c>
      <c r="K56" s="75">
        <v>0.76</v>
      </c>
      <c r="L56" s="84">
        <v>1.24</v>
      </c>
      <c r="M56" s="24">
        <f t="shared" si="0"/>
        <v>1</v>
      </c>
      <c r="N56" s="84">
        <v>49.66</v>
      </c>
      <c r="O56" s="27">
        <f t="shared" si="1"/>
        <v>0</v>
      </c>
      <c r="P56" s="117">
        <f t="shared" si="2"/>
        <v>9.899999999999999</v>
      </c>
      <c r="S56">
        <f ca="1" t="shared" si="3"/>
        <v>0.21021088373547592</v>
      </c>
      <c r="T56">
        <f t="shared" si="4"/>
        <v>1</v>
      </c>
      <c r="U56" s="88">
        <f t="shared" si="5"/>
        <v>3.2666666666666666</v>
      </c>
      <c r="V56" s="88">
        <f t="shared" si="6"/>
        <v>3.1666666666666665</v>
      </c>
      <c r="W56" s="88">
        <f t="shared" si="7"/>
        <v>2.9666666666666663</v>
      </c>
      <c r="X56">
        <f t="shared" si="8"/>
        <v>9.4</v>
      </c>
      <c r="Z56" s="246">
        <v>1</v>
      </c>
    </row>
    <row r="57" spans="1:26" ht="12.75">
      <c r="A57" s="12">
        <v>29</v>
      </c>
      <c r="B57" s="70">
        <v>20</v>
      </c>
      <c r="C57" s="77" t="s">
        <v>124</v>
      </c>
      <c r="D57" s="87" t="s">
        <v>143</v>
      </c>
      <c r="E57" s="78" t="s">
        <v>115</v>
      </c>
      <c r="F57" s="140" t="s">
        <v>173</v>
      </c>
      <c r="G57" s="72">
        <v>2.4</v>
      </c>
      <c r="H57" s="73">
        <v>2.6</v>
      </c>
      <c r="I57" s="74">
        <v>2.4</v>
      </c>
      <c r="J57" s="24">
        <f t="shared" si="9"/>
        <v>7.4</v>
      </c>
      <c r="K57" s="75">
        <v>0.47</v>
      </c>
      <c r="L57" s="76">
        <v>0.56</v>
      </c>
      <c r="M57" s="24">
        <f t="shared" si="0"/>
        <v>0.51</v>
      </c>
      <c r="N57" s="76">
        <v>51.43</v>
      </c>
      <c r="O57" s="27">
        <f t="shared" si="1"/>
        <v>0</v>
      </c>
      <c r="P57" s="117">
        <f t="shared" si="2"/>
        <v>7.91</v>
      </c>
      <c r="S57">
        <f ca="1" t="shared" si="3"/>
        <v>0.3112527116634194</v>
      </c>
      <c r="T57">
        <f t="shared" si="4"/>
        <v>1</v>
      </c>
      <c r="U57" s="88">
        <f t="shared" si="5"/>
        <v>2.485</v>
      </c>
      <c r="V57" s="88">
        <f t="shared" si="6"/>
        <v>2.685</v>
      </c>
      <c r="W57" s="88">
        <f t="shared" si="7"/>
        <v>2.485</v>
      </c>
      <c r="X57">
        <f t="shared" si="8"/>
        <v>7.654999999999999</v>
      </c>
      <c r="Z57" s="246">
        <v>1</v>
      </c>
    </row>
    <row r="58" spans="1:26" ht="12.75">
      <c r="A58" s="12">
        <v>30</v>
      </c>
      <c r="B58" s="70">
        <v>67</v>
      </c>
      <c r="C58" s="77" t="s">
        <v>108</v>
      </c>
      <c r="D58" s="87" t="s">
        <v>86</v>
      </c>
      <c r="E58" s="78" t="s">
        <v>112</v>
      </c>
      <c r="F58" s="140" t="s">
        <v>173</v>
      </c>
      <c r="G58" s="72">
        <v>1.7</v>
      </c>
      <c r="H58" s="73">
        <v>1.5</v>
      </c>
      <c r="I58" s="74">
        <v>1.7</v>
      </c>
      <c r="J58" s="24">
        <f t="shared" si="9"/>
        <v>4.9</v>
      </c>
      <c r="K58" s="75">
        <v>3.46</v>
      </c>
      <c r="L58" s="76">
        <v>2.41</v>
      </c>
      <c r="M58" s="24">
        <f t="shared" si="0"/>
        <v>2.93</v>
      </c>
      <c r="N58" s="76">
        <v>48.19</v>
      </c>
      <c r="O58" s="27">
        <f t="shared" si="1"/>
        <v>0</v>
      </c>
      <c r="P58" s="117">
        <f t="shared" si="2"/>
        <v>7.83</v>
      </c>
      <c r="S58">
        <f ca="1" t="shared" si="3"/>
        <v>0.8923433046147875</v>
      </c>
      <c r="T58">
        <f t="shared" si="4"/>
        <v>1</v>
      </c>
      <c r="U58" s="88">
        <f t="shared" si="5"/>
        <v>2.1883333333333335</v>
      </c>
      <c r="V58" s="88">
        <f t="shared" si="6"/>
        <v>1.9883333333333333</v>
      </c>
      <c r="W58" s="88">
        <f t="shared" si="7"/>
        <v>2.1883333333333335</v>
      </c>
      <c r="X58">
        <f t="shared" si="8"/>
        <v>6.365</v>
      </c>
      <c r="Z58" s="246">
        <v>1</v>
      </c>
    </row>
    <row r="59" spans="1:26" ht="12.75">
      <c r="A59" s="12">
        <v>31</v>
      </c>
      <c r="B59" s="70">
        <v>34</v>
      </c>
      <c r="C59" s="77" t="s">
        <v>130</v>
      </c>
      <c r="D59" s="87" t="s">
        <v>75</v>
      </c>
      <c r="E59" s="78" t="s">
        <v>115</v>
      </c>
      <c r="F59" s="140" t="s">
        <v>173</v>
      </c>
      <c r="G59" s="72">
        <v>1.7</v>
      </c>
      <c r="H59" s="73">
        <v>1.3</v>
      </c>
      <c r="I59" s="74">
        <v>1.6</v>
      </c>
      <c r="J59" s="24">
        <f t="shared" si="9"/>
        <v>4.6</v>
      </c>
      <c r="K59" s="75">
        <v>0.88</v>
      </c>
      <c r="L59" s="76">
        <v>1</v>
      </c>
      <c r="M59" s="24">
        <f t="shared" si="0"/>
        <v>0.94</v>
      </c>
      <c r="N59" s="76">
        <v>44.63</v>
      </c>
      <c r="O59" s="27">
        <f t="shared" si="1"/>
        <v>0.67</v>
      </c>
      <c r="P59" s="117">
        <f t="shared" si="2"/>
        <v>6.209999999999999</v>
      </c>
      <c r="S59">
        <f ca="1" t="shared" si="3"/>
        <v>0.7644944431027048</v>
      </c>
      <c r="T59">
        <f t="shared" si="4"/>
        <v>1</v>
      </c>
      <c r="U59" s="88">
        <f t="shared" si="5"/>
        <v>2.08</v>
      </c>
      <c r="V59" s="88">
        <f t="shared" si="6"/>
        <v>1.6800000000000002</v>
      </c>
      <c r="W59" s="88">
        <f t="shared" si="7"/>
        <v>1.9800000000000002</v>
      </c>
      <c r="X59">
        <f t="shared" si="8"/>
        <v>5.74</v>
      </c>
      <c r="Z59" s="246">
        <v>1</v>
      </c>
    </row>
    <row r="60" spans="1:26" ht="12.75">
      <c r="A60" s="12">
        <v>32</v>
      </c>
      <c r="B60" s="70">
        <v>37</v>
      </c>
      <c r="C60" s="77" t="s">
        <v>131</v>
      </c>
      <c r="D60" s="87" t="s">
        <v>147</v>
      </c>
      <c r="E60" s="78" t="s">
        <v>113</v>
      </c>
      <c r="F60" s="140" t="s">
        <v>173</v>
      </c>
      <c r="G60" s="72">
        <v>0.4</v>
      </c>
      <c r="H60" s="73">
        <v>0.1</v>
      </c>
      <c r="I60" s="74">
        <v>0.1</v>
      </c>
      <c r="J60" s="24">
        <f t="shared" si="9"/>
        <v>0.6</v>
      </c>
      <c r="K60" s="75">
        <v>3.9</v>
      </c>
      <c r="L60" s="76">
        <v>3.24</v>
      </c>
      <c r="M60" s="24">
        <f t="shared" si="0"/>
        <v>3.57</v>
      </c>
      <c r="N60" s="76">
        <v>41.47</v>
      </c>
      <c r="O60" s="27">
        <f t="shared" si="1"/>
        <v>1.59</v>
      </c>
      <c r="P60" s="117">
        <f t="shared" si="2"/>
        <v>5.76</v>
      </c>
      <c r="S60">
        <f ca="1" t="shared" si="3"/>
        <v>0.521862699362361</v>
      </c>
      <c r="T60">
        <f t="shared" si="4"/>
        <v>1</v>
      </c>
      <c r="U60" s="88">
        <f t="shared" si="5"/>
        <v>1.525</v>
      </c>
      <c r="V60" s="88">
        <f t="shared" si="6"/>
        <v>1.225</v>
      </c>
      <c r="W60" s="88">
        <f t="shared" si="7"/>
        <v>1.225</v>
      </c>
      <c r="X60">
        <f t="shared" si="8"/>
        <v>3.975</v>
      </c>
      <c r="Z60" s="246">
        <v>1</v>
      </c>
    </row>
    <row r="61" spans="1:26" ht="12.75">
      <c r="A61" s="12">
        <v>33</v>
      </c>
      <c r="B61" s="70">
        <v>68</v>
      </c>
      <c r="C61" s="77" t="s">
        <v>106</v>
      </c>
      <c r="D61" s="87" t="s">
        <v>73</v>
      </c>
      <c r="E61" s="78" t="s">
        <v>112</v>
      </c>
      <c r="F61" s="140" t="s">
        <v>173</v>
      </c>
      <c r="G61" s="72">
        <v>1.6</v>
      </c>
      <c r="H61" s="73">
        <v>1</v>
      </c>
      <c r="I61" s="74">
        <v>1.5</v>
      </c>
      <c r="J61" s="24">
        <f t="shared" si="9"/>
        <v>4.1</v>
      </c>
      <c r="K61" s="75">
        <v>0.96</v>
      </c>
      <c r="L61" s="76">
        <v>0.86</v>
      </c>
      <c r="M61" s="24">
        <f t="shared" si="0"/>
        <v>0.91</v>
      </c>
      <c r="N61" s="76">
        <v>44.61</v>
      </c>
      <c r="O61" s="27">
        <f t="shared" si="1"/>
        <v>0.68</v>
      </c>
      <c r="P61" s="117">
        <f t="shared" si="2"/>
        <v>5.6899999999999995</v>
      </c>
      <c r="S61">
        <f ca="1" t="shared" si="3"/>
        <v>0.37451012665920036</v>
      </c>
      <c r="T61">
        <f t="shared" si="4"/>
        <v>1</v>
      </c>
      <c r="U61" s="88">
        <f t="shared" si="5"/>
        <v>1.9783333333333335</v>
      </c>
      <c r="V61" s="88">
        <f t="shared" si="6"/>
        <v>1.3783333333333334</v>
      </c>
      <c r="W61" s="88">
        <f t="shared" si="7"/>
        <v>1.8783333333333334</v>
      </c>
      <c r="X61">
        <f t="shared" si="8"/>
        <v>5.235</v>
      </c>
      <c r="Z61" s="246">
        <v>1</v>
      </c>
    </row>
    <row r="62" spans="1:26" ht="12.75">
      <c r="A62" s="12">
        <v>34</v>
      </c>
      <c r="B62" s="70">
        <v>76</v>
      </c>
      <c r="C62" s="77" t="s">
        <v>104</v>
      </c>
      <c r="D62" s="87" t="s">
        <v>80</v>
      </c>
      <c r="E62" s="78" t="s">
        <v>115</v>
      </c>
      <c r="F62" s="140" t="s">
        <v>173</v>
      </c>
      <c r="G62" s="72">
        <v>1.6</v>
      </c>
      <c r="H62" s="73">
        <v>1</v>
      </c>
      <c r="I62" s="74">
        <v>1.2</v>
      </c>
      <c r="J62" s="24">
        <f t="shared" si="9"/>
        <v>3.8</v>
      </c>
      <c r="K62" s="75">
        <v>1.68</v>
      </c>
      <c r="L62" s="76">
        <v>2.06</v>
      </c>
      <c r="M62" s="24">
        <f t="shared" si="0"/>
        <v>1.87</v>
      </c>
      <c r="N62" s="76">
        <v>52.44</v>
      </c>
      <c r="O62" s="27">
        <f t="shared" si="1"/>
        <v>0</v>
      </c>
      <c r="P62" s="117">
        <f t="shared" si="2"/>
        <v>5.67</v>
      </c>
      <c r="S62">
        <f ca="1" t="shared" si="3"/>
        <v>0.873965979125483</v>
      </c>
      <c r="T62">
        <f t="shared" si="4"/>
        <v>1</v>
      </c>
      <c r="U62" s="88">
        <f t="shared" si="5"/>
        <v>1.9116666666666668</v>
      </c>
      <c r="V62" s="88">
        <f t="shared" si="6"/>
        <v>1.3116666666666668</v>
      </c>
      <c r="W62" s="88">
        <f t="shared" si="7"/>
        <v>1.5116666666666667</v>
      </c>
      <c r="X62">
        <f t="shared" si="8"/>
        <v>4.735</v>
      </c>
      <c r="Z62" s="246">
        <v>1</v>
      </c>
    </row>
    <row r="63" spans="1:26" ht="12.75">
      <c r="A63" s="12">
        <v>35</v>
      </c>
      <c r="B63" s="70">
        <v>72</v>
      </c>
      <c r="C63" s="77" t="s">
        <v>138</v>
      </c>
      <c r="D63" s="87" t="s">
        <v>152</v>
      </c>
      <c r="E63" s="78" t="s">
        <v>112</v>
      </c>
      <c r="F63" s="140" t="s">
        <v>173</v>
      </c>
      <c r="G63" s="72">
        <v>1.1</v>
      </c>
      <c r="H63" s="73">
        <v>1</v>
      </c>
      <c r="I63" s="74">
        <v>1.5</v>
      </c>
      <c r="J63" s="24">
        <f t="shared" si="9"/>
        <v>3.6</v>
      </c>
      <c r="K63" s="75">
        <v>1.14</v>
      </c>
      <c r="L63" s="76">
        <v>1.38</v>
      </c>
      <c r="M63" s="24">
        <f t="shared" si="0"/>
        <v>1.26</v>
      </c>
      <c r="N63" s="76">
        <v>49.37</v>
      </c>
      <c r="O63" s="27">
        <f t="shared" si="1"/>
        <v>0</v>
      </c>
      <c r="P63" s="117">
        <f t="shared" si="2"/>
        <v>4.86</v>
      </c>
      <c r="S63">
        <f ca="1" t="shared" si="3"/>
        <v>0.34340919844670403</v>
      </c>
      <c r="T63">
        <f t="shared" si="4"/>
        <v>1</v>
      </c>
      <c r="U63" s="88">
        <f t="shared" si="5"/>
        <v>1.31</v>
      </c>
      <c r="V63" s="88">
        <f t="shared" si="6"/>
        <v>1.21</v>
      </c>
      <c r="W63" s="88">
        <f t="shared" si="7"/>
        <v>1.71</v>
      </c>
      <c r="X63">
        <f t="shared" si="8"/>
        <v>4.23</v>
      </c>
      <c r="Z63" s="246">
        <v>1</v>
      </c>
    </row>
    <row r="64" spans="1:26" ht="12.75">
      <c r="A64" s="12">
        <v>36</v>
      </c>
      <c r="B64" s="70">
        <v>89</v>
      </c>
      <c r="C64" s="77" t="s">
        <v>105</v>
      </c>
      <c r="D64" s="87" t="s">
        <v>81</v>
      </c>
      <c r="E64" s="78" t="s">
        <v>114</v>
      </c>
      <c r="F64" s="140" t="s">
        <v>173</v>
      </c>
      <c r="G64" s="72">
        <v>1.2</v>
      </c>
      <c r="H64" s="73">
        <v>1.1</v>
      </c>
      <c r="I64" s="74">
        <v>1.8</v>
      </c>
      <c r="J64" s="24">
        <f t="shared" si="9"/>
        <v>4.1</v>
      </c>
      <c r="K64" s="75">
        <v>0.62</v>
      </c>
      <c r="L64" s="76">
        <v>0.71</v>
      </c>
      <c r="M64" s="24">
        <f t="shared" si="0"/>
        <v>0.66</v>
      </c>
      <c r="N64" s="76">
        <v>68.64</v>
      </c>
      <c r="O64" s="27">
        <f t="shared" si="1"/>
        <v>0</v>
      </c>
      <c r="P64" s="117">
        <f t="shared" si="2"/>
        <v>4.76</v>
      </c>
      <c r="S64">
        <f ca="1" t="shared" si="3"/>
        <v>0.10501023207820559</v>
      </c>
      <c r="T64">
        <f t="shared" si="4"/>
        <v>1</v>
      </c>
      <c r="U64" s="88">
        <f t="shared" si="5"/>
        <v>1.31</v>
      </c>
      <c r="V64" s="88">
        <f t="shared" si="6"/>
        <v>1.2100000000000002</v>
      </c>
      <c r="W64" s="88">
        <f t="shared" si="7"/>
        <v>1.9100000000000001</v>
      </c>
      <c r="X64">
        <f t="shared" si="8"/>
        <v>4.430000000000001</v>
      </c>
      <c r="Z64" s="246">
        <v>1</v>
      </c>
    </row>
    <row r="65" spans="1:26" ht="12.75">
      <c r="A65" s="12">
        <v>37</v>
      </c>
      <c r="B65" s="70">
        <v>41</v>
      </c>
      <c r="C65" s="77" t="s">
        <v>121</v>
      </c>
      <c r="D65" s="87" t="s">
        <v>140</v>
      </c>
      <c r="E65" s="78" t="s">
        <v>115</v>
      </c>
      <c r="F65" s="140" t="s">
        <v>173</v>
      </c>
      <c r="G65" s="72">
        <v>0.9</v>
      </c>
      <c r="H65" s="73">
        <v>0.7</v>
      </c>
      <c r="I65" s="74">
        <v>1.4</v>
      </c>
      <c r="J65" s="24">
        <f t="shared" si="9"/>
        <v>3</v>
      </c>
      <c r="K65" s="75">
        <v>1.24</v>
      </c>
      <c r="L65" s="76">
        <v>1.77</v>
      </c>
      <c r="M65" s="24">
        <f t="shared" si="0"/>
        <v>1.5</v>
      </c>
      <c r="N65" s="76">
        <v>63.45</v>
      </c>
      <c r="O65" s="27">
        <f t="shared" si="1"/>
        <v>0</v>
      </c>
      <c r="P65" s="117">
        <f t="shared" si="2"/>
        <v>4.5</v>
      </c>
      <c r="S65">
        <f ca="1" t="shared" si="3"/>
        <v>0.9149216218280616</v>
      </c>
      <c r="T65">
        <f t="shared" si="4"/>
        <v>1</v>
      </c>
      <c r="U65" s="88">
        <f t="shared" si="5"/>
        <v>1.15</v>
      </c>
      <c r="V65" s="88">
        <f t="shared" si="6"/>
        <v>0.95</v>
      </c>
      <c r="W65" s="88">
        <f t="shared" si="7"/>
        <v>1.65</v>
      </c>
      <c r="X65">
        <f t="shared" si="8"/>
        <v>3.7499999999999996</v>
      </c>
      <c r="Z65" s="246">
        <v>1</v>
      </c>
    </row>
    <row r="66" spans="1:26" ht="12.75">
      <c r="A66" s="12">
        <v>38</v>
      </c>
      <c r="B66" s="70">
        <v>64</v>
      </c>
      <c r="C66" s="77" t="s">
        <v>103</v>
      </c>
      <c r="D66" s="87" t="s">
        <v>79</v>
      </c>
      <c r="E66" s="78" t="s">
        <v>112</v>
      </c>
      <c r="F66" s="140" t="s">
        <v>173</v>
      </c>
      <c r="G66" s="72">
        <v>1.3</v>
      </c>
      <c r="H66" s="73">
        <v>1</v>
      </c>
      <c r="I66" s="74">
        <v>1.1</v>
      </c>
      <c r="J66" s="24">
        <f t="shared" si="9"/>
        <v>3.4</v>
      </c>
      <c r="K66" s="75">
        <v>0.7</v>
      </c>
      <c r="L66" s="76">
        <v>1.23</v>
      </c>
      <c r="M66" s="24">
        <f t="shared" si="0"/>
        <v>0.96</v>
      </c>
      <c r="N66" s="76">
        <v>47.16</v>
      </c>
      <c r="O66" s="27">
        <f t="shared" si="1"/>
        <v>0</v>
      </c>
      <c r="P66" s="117">
        <f t="shared" si="2"/>
        <v>4.359999999999999</v>
      </c>
      <c r="S66">
        <f ca="1" t="shared" si="3"/>
        <v>0.9630040361449064</v>
      </c>
      <c r="T66">
        <f t="shared" si="4"/>
        <v>1</v>
      </c>
      <c r="U66" s="88">
        <f t="shared" si="5"/>
        <v>1.46</v>
      </c>
      <c r="V66" s="88">
        <f t="shared" si="6"/>
        <v>1.16</v>
      </c>
      <c r="W66" s="88">
        <f t="shared" si="7"/>
        <v>1.26</v>
      </c>
      <c r="X66">
        <f t="shared" si="8"/>
        <v>3.88</v>
      </c>
      <c r="Z66" s="246">
        <v>1</v>
      </c>
    </row>
    <row r="67" spans="1:26" ht="12.75">
      <c r="A67" s="12">
        <v>39</v>
      </c>
      <c r="B67" s="70">
        <v>66</v>
      </c>
      <c r="C67" s="77" t="s">
        <v>157</v>
      </c>
      <c r="D67" s="87" t="s">
        <v>158</v>
      </c>
      <c r="E67" s="78" t="s">
        <v>113</v>
      </c>
      <c r="F67" s="140" t="s">
        <v>173</v>
      </c>
      <c r="G67" s="72">
        <v>0.7</v>
      </c>
      <c r="H67" s="73">
        <v>0.6</v>
      </c>
      <c r="I67" s="74">
        <v>0.6</v>
      </c>
      <c r="J67" s="24">
        <f t="shared" si="9"/>
        <v>1.9</v>
      </c>
      <c r="K67" s="75">
        <v>1.54</v>
      </c>
      <c r="L67" s="76">
        <v>1.4</v>
      </c>
      <c r="M67" s="24">
        <f t="shared" si="0"/>
        <v>1.47</v>
      </c>
      <c r="N67" s="76">
        <v>43.92</v>
      </c>
      <c r="O67" s="27">
        <f t="shared" si="1"/>
        <v>0.88</v>
      </c>
      <c r="P67" s="117">
        <f t="shared" si="2"/>
        <v>4.25</v>
      </c>
      <c r="S67">
        <f ca="1" t="shared" si="3"/>
        <v>0.9620764858408617</v>
      </c>
      <c r="T67">
        <f t="shared" si="4"/>
        <v>1</v>
      </c>
      <c r="U67" s="88">
        <f t="shared" si="5"/>
        <v>1.2383333333333333</v>
      </c>
      <c r="V67" s="88">
        <f t="shared" si="6"/>
        <v>1.1383333333333332</v>
      </c>
      <c r="W67" s="88">
        <f t="shared" si="7"/>
        <v>1.1383333333333332</v>
      </c>
      <c r="X67">
        <f t="shared" si="8"/>
        <v>3.5149999999999997</v>
      </c>
      <c r="Z67" s="246">
        <v>1</v>
      </c>
    </row>
    <row r="68" spans="1:26" ht="12.75">
      <c r="A68" s="12">
        <v>40</v>
      </c>
      <c r="B68" s="70">
        <v>48</v>
      </c>
      <c r="C68" s="77" t="s">
        <v>111</v>
      </c>
      <c r="D68" s="87" t="s">
        <v>89</v>
      </c>
      <c r="E68" s="78" t="s">
        <v>112</v>
      </c>
      <c r="F68" s="140" t="s">
        <v>173</v>
      </c>
      <c r="G68" s="72">
        <v>1.1</v>
      </c>
      <c r="H68" s="73">
        <v>0.4</v>
      </c>
      <c r="I68" s="74">
        <v>0.8</v>
      </c>
      <c r="J68" s="24">
        <f t="shared" si="9"/>
        <v>2.3</v>
      </c>
      <c r="K68" s="75">
        <v>1.72</v>
      </c>
      <c r="L68" s="76">
        <v>1.72</v>
      </c>
      <c r="M68" s="24">
        <f t="shared" si="0"/>
        <v>1.72</v>
      </c>
      <c r="N68" s="76">
        <v>46.88</v>
      </c>
      <c r="O68" s="27">
        <f t="shared" si="1"/>
        <v>0.02</v>
      </c>
      <c r="P68" s="117">
        <f t="shared" si="2"/>
        <v>4.039999999999999</v>
      </c>
      <c r="S68">
        <f ca="1" t="shared" si="3"/>
        <v>0.4321396256934209</v>
      </c>
      <c r="T68">
        <f t="shared" si="4"/>
        <v>1</v>
      </c>
      <c r="U68" s="88">
        <f t="shared" si="5"/>
        <v>1.3933333333333333</v>
      </c>
      <c r="V68" s="88">
        <f t="shared" si="6"/>
        <v>0.6933333333333335</v>
      </c>
      <c r="W68" s="88">
        <f t="shared" si="7"/>
        <v>1.0933333333333333</v>
      </c>
      <c r="X68">
        <f t="shared" si="8"/>
        <v>3.18</v>
      </c>
      <c r="Z68" s="246">
        <v>1</v>
      </c>
    </row>
    <row r="69" spans="1:26" ht="12.75">
      <c r="A69" s="12">
        <v>41</v>
      </c>
      <c r="B69" s="70">
        <v>36</v>
      </c>
      <c r="C69" s="77" t="s">
        <v>129</v>
      </c>
      <c r="D69" s="87" t="s">
        <v>146</v>
      </c>
      <c r="E69" s="78" t="s">
        <v>113</v>
      </c>
      <c r="F69" s="140" t="s">
        <v>173</v>
      </c>
      <c r="G69" s="72">
        <v>0.1</v>
      </c>
      <c r="H69" s="73">
        <v>0.1</v>
      </c>
      <c r="I69" s="74">
        <v>0.3</v>
      </c>
      <c r="J69" s="24">
        <f t="shared" si="9"/>
        <v>0.5</v>
      </c>
      <c r="K69" s="75">
        <v>1.82</v>
      </c>
      <c r="L69" s="76">
        <v>1.82</v>
      </c>
      <c r="M69" s="24">
        <f t="shared" si="0"/>
        <v>1.82</v>
      </c>
      <c r="N69" s="76">
        <v>41.2</v>
      </c>
      <c r="O69" s="27">
        <f t="shared" si="1"/>
        <v>1.67</v>
      </c>
      <c r="P69" s="117">
        <f t="shared" si="2"/>
        <v>3.99</v>
      </c>
      <c r="S69">
        <f ca="1" t="shared" si="3"/>
        <v>0.024208246441831394</v>
      </c>
      <c r="T69">
        <f t="shared" si="4"/>
        <v>1</v>
      </c>
      <c r="U69" s="88">
        <f t="shared" si="5"/>
        <v>0.96</v>
      </c>
      <c r="V69" s="88">
        <f t="shared" si="6"/>
        <v>0.96</v>
      </c>
      <c r="W69" s="88">
        <f t="shared" si="7"/>
        <v>1.16</v>
      </c>
      <c r="X69">
        <f t="shared" si="8"/>
        <v>3.08</v>
      </c>
      <c r="Z69" s="246">
        <v>1</v>
      </c>
    </row>
    <row r="70" spans="1:26" ht="12.75">
      <c r="A70" s="12">
        <v>42</v>
      </c>
      <c r="B70" s="70">
        <v>75</v>
      </c>
      <c r="C70" s="77" t="s">
        <v>155</v>
      </c>
      <c r="D70" s="87" t="s">
        <v>156</v>
      </c>
      <c r="E70" s="78" t="s">
        <v>113</v>
      </c>
      <c r="F70" s="140" t="s">
        <v>116</v>
      </c>
      <c r="G70" s="72">
        <v>0.1</v>
      </c>
      <c r="H70" s="73">
        <v>0.1</v>
      </c>
      <c r="I70" s="74">
        <v>0.1</v>
      </c>
      <c r="J70" s="24">
        <f t="shared" si="9"/>
        <v>0.30000000000000004</v>
      </c>
      <c r="K70" s="75">
        <v>2.28</v>
      </c>
      <c r="L70" s="76">
        <v>2.16</v>
      </c>
      <c r="M70" s="24">
        <f t="shared" si="0"/>
        <v>2.22</v>
      </c>
      <c r="N70" s="76" t="s">
        <v>176</v>
      </c>
      <c r="O70" s="27">
        <v>0</v>
      </c>
      <c r="P70" s="117">
        <f t="shared" si="2"/>
        <v>2.5200000000000005</v>
      </c>
      <c r="S70">
        <f ca="1" t="shared" si="3"/>
        <v>0.3486380849946835</v>
      </c>
      <c r="T70">
        <f t="shared" si="4"/>
        <v>1</v>
      </c>
      <c r="U70" s="88">
        <f t="shared" si="5"/>
        <v>0.4700000000000001</v>
      </c>
      <c r="V70" s="88">
        <f t="shared" si="6"/>
        <v>0.4700000000000001</v>
      </c>
      <c r="W70" s="88">
        <f t="shared" si="7"/>
        <v>0.4700000000000001</v>
      </c>
      <c r="X70">
        <f t="shared" si="8"/>
        <v>1.4100000000000001</v>
      </c>
      <c r="Z70" s="246">
        <v>1</v>
      </c>
    </row>
    <row r="71" spans="1:26" ht="12.75">
      <c r="A71" s="12">
        <v>43</v>
      </c>
      <c r="B71" s="70">
        <v>78</v>
      </c>
      <c r="C71" s="77" t="s">
        <v>135</v>
      </c>
      <c r="D71" s="87" t="s">
        <v>84</v>
      </c>
      <c r="E71" s="78" t="s">
        <v>115</v>
      </c>
      <c r="F71" s="140" t="s">
        <v>173</v>
      </c>
      <c r="G71" s="72">
        <v>0.1</v>
      </c>
      <c r="H71" s="73">
        <v>0.3</v>
      </c>
      <c r="I71" s="74">
        <v>0.2</v>
      </c>
      <c r="J71" s="24">
        <f t="shared" si="9"/>
        <v>0.6000000000000001</v>
      </c>
      <c r="K71" s="75">
        <v>1.52</v>
      </c>
      <c r="L71" s="76">
        <v>1.43</v>
      </c>
      <c r="M71" s="24">
        <f t="shared" si="0"/>
        <v>1.47</v>
      </c>
      <c r="N71" s="76">
        <v>46.09</v>
      </c>
      <c r="O71" s="27">
        <f t="shared" si="1"/>
        <v>0.25</v>
      </c>
      <c r="P71" s="117">
        <f t="shared" si="2"/>
        <v>2.3200000000000003</v>
      </c>
      <c r="S71">
        <f ca="1" t="shared" si="3"/>
        <v>0.9070499247617345</v>
      </c>
      <c r="T71">
        <f t="shared" si="4"/>
        <v>1</v>
      </c>
      <c r="U71" s="88">
        <f t="shared" si="5"/>
        <v>0.4283333333333333</v>
      </c>
      <c r="V71" s="88">
        <f t="shared" si="6"/>
        <v>0.6283333333333333</v>
      </c>
      <c r="W71" s="88">
        <f t="shared" si="7"/>
        <v>0.5283333333333333</v>
      </c>
      <c r="X71">
        <f t="shared" si="8"/>
        <v>1.585</v>
      </c>
      <c r="Z71" s="246">
        <v>1</v>
      </c>
    </row>
    <row r="72" spans="1:26" ht="12.75">
      <c r="A72" s="12">
        <v>44</v>
      </c>
      <c r="B72" s="70">
        <v>40</v>
      </c>
      <c r="C72" s="77" t="s">
        <v>127</v>
      </c>
      <c r="D72" s="87" t="s">
        <v>81</v>
      </c>
      <c r="E72" s="78" t="s">
        <v>112</v>
      </c>
      <c r="F72" s="140" t="s">
        <v>116</v>
      </c>
      <c r="G72" s="72">
        <v>0.1</v>
      </c>
      <c r="H72" s="73">
        <v>0.1</v>
      </c>
      <c r="I72" s="74">
        <v>0.1</v>
      </c>
      <c r="J72" s="24">
        <f t="shared" si="9"/>
        <v>0.30000000000000004</v>
      </c>
      <c r="K72" s="75">
        <v>1.12</v>
      </c>
      <c r="L72" s="76">
        <v>1.82</v>
      </c>
      <c r="M72" s="24">
        <f t="shared" si="0"/>
        <v>1.47</v>
      </c>
      <c r="N72" s="76" t="s">
        <v>176</v>
      </c>
      <c r="O72" s="27">
        <v>0</v>
      </c>
      <c r="P72" s="117">
        <f t="shared" si="2"/>
        <v>1.77</v>
      </c>
      <c r="S72">
        <f ca="1" t="shared" si="3"/>
        <v>0.3165364818015217</v>
      </c>
      <c r="T72">
        <f t="shared" si="4"/>
        <v>1</v>
      </c>
      <c r="U72" s="88">
        <f t="shared" si="5"/>
        <v>0.345</v>
      </c>
      <c r="V72" s="88">
        <f t="shared" si="6"/>
        <v>0.345</v>
      </c>
      <c r="W72" s="88">
        <f t="shared" si="7"/>
        <v>0.345</v>
      </c>
      <c r="X72">
        <f t="shared" si="8"/>
        <v>1.035</v>
      </c>
      <c r="Z72" s="246">
        <v>1</v>
      </c>
    </row>
    <row r="73" spans="1:26" ht="12.75">
      <c r="A73" s="12">
        <v>45</v>
      </c>
      <c r="B73" s="70">
        <v>42</v>
      </c>
      <c r="C73" s="77" t="s">
        <v>119</v>
      </c>
      <c r="D73" s="87" t="s">
        <v>65</v>
      </c>
      <c r="E73" s="78" t="s">
        <v>112</v>
      </c>
      <c r="F73" s="140" t="s">
        <v>173</v>
      </c>
      <c r="G73" s="72">
        <v>0.1</v>
      </c>
      <c r="H73" s="73">
        <v>0.1</v>
      </c>
      <c r="I73" s="74">
        <v>0.1</v>
      </c>
      <c r="J73" s="24">
        <f t="shared" si="9"/>
        <v>0.30000000000000004</v>
      </c>
      <c r="K73" s="75">
        <v>0.57</v>
      </c>
      <c r="L73" s="76">
        <v>0.76</v>
      </c>
      <c r="M73" s="24">
        <f t="shared" si="0"/>
        <v>0.66</v>
      </c>
      <c r="N73" s="76" t="s">
        <v>176</v>
      </c>
      <c r="O73" s="27">
        <v>0</v>
      </c>
      <c r="P73" s="117">
        <f t="shared" si="2"/>
        <v>0.9600000000000001</v>
      </c>
      <c r="S73">
        <f ca="1" t="shared" si="3"/>
        <v>0.5489004864103599</v>
      </c>
      <c r="T73">
        <f t="shared" si="4"/>
        <v>1</v>
      </c>
      <c r="U73" s="88">
        <f t="shared" si="5"/>
        <v>0.21000000000000002</v>
      </c>
      <c r="V73" s="88">
        <f t="shared" si="6"/>
        <v>0.21000000000000002</v>
      </c>
      <c r="W73" s="88">
        <f t="shared" si="7"/>
        <v>0.21000000000000002</v>
      </c>
      <c r="X73">
        <f t="shared" si="8"/>
        <v>0.6300000000000001</v>
      </c>
      <c r="Z73" s="246">
        <v>1</v>
      </c>
    </row>
    <row r="74" spans="1:26" ht="12.75">
      <c r="A74" s="12">
        <v>46</v>
      </c>
      <c r="B74" s="70">
        <v>46</v>
      </c>
      <c r="C74" s="77" t="s">
        <v>118</v>
      </c>
      <c r="D74" s="87" t="s">
        <v>140</v>
      </c>
      <c r="E74" s="78" t="s">
        <v>115</v>
      </c>
      <c r="F74" s="140" t="s">
        <v>173</v>
      </c>
      <c r="G74" s="72">
        <v>0.1</v>
      </c>
      <c r="H74" s="73">
        <v>0.2</v>
      </c>
      <c r="I74" s="74">
        <v>0.3</v>
      </c>
      <c r="J74" s="24">
        <f t="shared" si="9"/>
        <v>0.6000000000000001</v>
      </c>
      <c r="K74" s="75">
        <v>0.38</v>
      </c>
      <c r="L74" s="76">
        <v>0.19</v>
      </c>
      <c r="M74" s="24">
        <f t="shared" si="0"/>
        <v>0.28</v>
      </c>
      <c r="N74" s="76">
        <v>54.07</v>
      </c>
      <c r="O74" s="27">
        <f t="shared" si="1"/>
        <v>0</v>
      </c>
      <c r="P74" s="117">
        <f t="shared" si="2"/>
        <v>0.8800000000000001</v>
      </c>
      <c r="S74">
        <f ca="1" t="shared" si="3"/>
        <v>0.18595973278682032</v>
      </c>
      <c r="T74">
        <f t="shared" si="4"/>
        <v>1</v>
      </c>
      <c r="U74" s="88">
        <f t="shared" si="5"/>
        <v>0.14666666666666667</v>
      </c>
      <c r="V74" s="88">
        <f t="shared" si="6"/>
        <v>0.24666666666666667</v>
      </c>
      <c r="W74" s="88">
        <f t="shared" si="7"/>
        <v>0.3466666666666667</v>
      </c>
      <c r="X74">
        <f t="shared" si="8"/>
        <v>0.74</v>
      </c>
      <c r="Z74" s="246">
        <v>1</v>
      </c>
    </row>
    <row r="75" spans="1:26" ht="12.75">
      <c r="A75" s="12">
        <v>47</v>
      </c>
      <c r="B75" s="70">
        <v>55</v>
      </c>
      <c r="C75" s="77" t="s">
        <v>102</v>
      </c>
      <c r="D75" s="87" t="s">
        <v>78</v>
      </c>
      <c r="E75" s="78" t="s">
        <v>115</v>
      </c>
      <c r="F75" s="140" t="s">
        <v>173</v>
      </c>
      <c r="G75" s="72">
        <v>0.1</v>
      </c>
      <c r="H75" s="73">
        <v>0.1</v>
      </c>
      <c r="I75" s="74">
        <v>0.1</v>
      </c>
      <c r="J75" s="24">
        <f t="shared" si="9"/>
        <v>0.30000000000000004</v>
      </c>
      <c r="K75" s="75">
        <v>0.09</v>
      </c>
      <c r="L75" s="76">
        <v>0.09</v>
      </c>
      <c r="M75" s="24">
        <f t="shared" si="0"/>
        <v>0.09</v>
      </c>
      <c r="N75" s="76">
        <v>77.14</v>
      </c>
      <c r="O75" s="27">
        <f t="shared" si="1"/>
        <v>0</v>
      </c>
      <c r="P75" s="117">
        <f t="shared" si="2"/>
        <v>0.39</v>
      </c>
      <c r="S75">
        <f ca="1" t="shared" si="3"/>
        <v>0.6565749733927966</v>
      </c>
      <c r="T75">
        <f t="shared" si="4"/>
        <v>1</v>
      </c>
      <c r="U75" s="88">
        <f t="shared" si="5"/>
        <v>0.115</v>
      </c>
      <c r="V75" s="88">
        <f t="shared" si="6"/>
        <v>0.115</v>
      </c>
      <c r="W75" s="88">
        <f t="shared" si="7"/>
        <v>0.115</v>
      </c>
      <c r="X75">
        <f t="shared" si="8"/>
        <v>0.34500000000000003</v>
      </c>
      <c r="Z75" s="246">
        <v>1</v>
      </c>
    </row>
    <row r="76" spans="1:26" ht="12.75">
      <c r="A76" s="12">
        <v>48</v>
      </c>
      <c r="B76" s="70">
        <v>15</v>
      </c>
      <c r="C76" s="77" t="s">
        <v>93</v>
      </c>
      <c r="D76" s="87" t="s">
        <v>67</v>
      </c>
      <c r="E76" s="78" t="s">
        <v>114</v>
      </c>
      <c r="F76" s="140" t="s">
        <v>173</v>
      </c>
      <c r="G76" s="72">
        <v>0.1</v>
      </c>
      <c r="H76" s="73">
        <v>0.1</v>
      </c>
      <c r="I76" s="74">
        <v>0.1</v>
      </c>
      <c r="J76" s="24">
        <f>SUM(G76:I76)</f>
        <v>0.30000000000000004</v>
      </c>
      <c r="K76" s="75">
        <v>0</v>
      </c>
      <c r="L76" s="76">
        <v>0</v>
      </c>
      <c r="M76" s="24">
        <f t="shared" si="0"/>
        <v>0</v>
      </c>
      <c r="N76" s="76" t="s">
        <v>176</v>
      </c>
      <c r="O76" s="27">
        <v>0</v>
      </c>
      <c r="P76" s="117">
        <f t="shared" si="2"/>
        <v>0.30000000000000004</v>
      </c>
      <c r="S76">
        <f ca="1" t="shared" si="3"/>
        <v>0.005609034633349275</v>
      </c>
      <c r="T76">
        <f t="shared" si="4"/>
        <v>1</v>
      </c>
      <c r="U76" s="88">
        <f t="shared" si="5"/>
        <v>0.1</v>
      </c>
      <c r="V76" s="88">
        <f t="shared" si="6"/>
        <v>0.1</v>
      </c>
      <c r="W76" s="88">
        <f t="shared" si="7"/>
        <v>0.1</v>
      </c>
      <c r="X76">
        <f t="shared" si="8"/>
        <v>0.30000000000000004</v>
      </c>
      <c r="Z76" s="246">
        <v>1</v>
      </c>
    </row>
    <row r="77" spans="1:26" ht="12.75">
      <c r="A77" s="12">
        <v>49</v>
      </c>
      <c r="B77" s="70">
        <v>63</v>
      </c>
      <c r="C77" s="77" t="s">
        <v>136</v>
      </c>
      <c r="D77" s="87" t="s">
        <v>150</v>
      </c>
      <c r="E77" s="78" t="s">
        <v>115</v>
      </c>
      <c r="F77" s="140" t="s">
        <v>173</v>
      </c>
      <c r="G77" s="72">
        <v>0.1</v>
      </c>
      <c r="H77" s="73">
        <v>0.1</v>
      </c>
      <c r="I77" s="74">
        <v>0.1</v>
      </c>
      <c r="J77" s="24">
        <f t="shared" si="9"/>
        <v>0.30000000000000004</v>
      </c>
      <c r="K77" s="75">
        <v>0</v>
      </c>
      <c r="L77" s="76">
        <v>0</v>
      </c>
      <c r="M77" s="24">
        <f t="shared" si="0"/>
        <v>0</v>
      </c>
      <c r="N77" s="76" t="s">
        <v>176</v>
      </c>
      <c r="O77" s="27">
        <v>0</v>
      </c>
      <c r="P77" s="117">
        <f t="shared" si="2"/>
        <v>0.30000000000000004</v>
      </c>
      <c r="S77">
        <f ca="1" t="shared" si="3"/>
        <v>0.25459093508669284</v>
      </c>
      <c r="T77">
        <f t="shared" si="4"/>
        <v>1</v>
      </c>
      <c r="U77" s="88">
        <f t="shared" si="5"/>
        <v>0.1</v>
      </c>
      <c r="V77" s="88">
        <f t="shared" si="6"/>
        <v>0.1</v>
      </c>
      <c r="W77" s="88">
        <f t="shared" si="7"/>
        <v>0.1</v>
      </c>
      <c r="X77">
        <f t="shared" si="8"/>
        <v>0.30000000000000004</v>
      </c>
      <c r="Z77" s="246">
        <v>1</v>
      </c>
    </row>
    <row r="78" spans="1:26" ht="12.75">
      <c r="A78" s="41">
        <v>50</v>
      </c>
      <c r="B78" s="89">
        <v>51</v>
      </c>
      <c r="C78" s="79" t="s">
        <v>171</v>
      </c>
      <c r="D78" s="90" t="s">
        <v>172</v>
      </c>
      <c r="E78" s="80" t="s">
        <v>112</v>
      </c>
      <c r="F78" s="141" t="s">
        <v>173</v>
      </c>
      <c r="G78" s="81">
        <v>0.1</v>
      </c>
      <c r="H78" s="82">
        <v>0.1</v>
      </c>
      <c r="I78" s="83">
        <v>0.1</v>
      </c>
      <c r="J78" s="46">
        <f t="shared" si="9"/>
        <v>0.30000000000000004</v>
      </c>
      <c r="K78" s="85">
        <v>0</v>
      </c>
      <c r="L78" s="86">
        <v>0</v>
      </c>
      <c r="M78" s="46">
        <f t="shared" si="0"/>
        <v>0</v>
      </c>
      <c r="N78" s="86" t="s">
        <v>176</v>
      </c>
      <c r="O78" s="49">
        <v>0</v>
      </c>
      <c r="P78" s="118">
        <f t="shared" si="2"/>
        <v>0.30000000000000004</v>
      </c>
      <c r="S78">
        <f ca="1" t="shared" si="3"/>
        <v>0.6314829734278213</v>
      </c>
      <c r="T78">
        <f t="shared" si="4"/>
        <v>1</v>
      </c>
      <c r="U78" s="88">
        <f t="shared" si="5"/>
        <v>0.1</v>
      </c>
      <c r="V78" s="88">
        <f t="shared" si="6"/>
        <v>0.1</v>
      </c>
      <c r="W78" s="88">
        <f t="shared" si="7"/>
        <v>0.1</v>
      </c>
      <c r="X78">
        <f t="shared" si="8"/>
        <v>0.30000000000000004</v>
      </c>
      <c r="Z78" s="246">
        <v>1</v>
      </c>
    </row>
    <row r="79" spans="1:26" ht="12.75">
      <c r="A79" s="55">
        <v>51</v>
      </c>
      <c r="B79" s="120">
        <v>9</v>
      </c>
      <c r="C79" s="121" t="s">
        <v>98</v>
      </c>
      <c r="D79" s="136" t="s">
        <v>72</v>
      </c>
      <c r="E79" s="122" t="s">
        <v>115</v>
      </c>
      <c r="F79" s="140" t="s">
        <v>173</v>
      </c>
      <c r="G79" s="123">
        <v>0.1</v>
      </c>
      <c r="H79" s="124">
        <v>0.1</v>
      </c>
      <c r="I79" s="125">
        <v>0.1</v>
      </c>
      <c r="J79" s="126">
        <f t="shared" si="9"/>
        <v>0.30000000000000004</v>
      </c>
      <c r="K79" s="127">
        <v>0</v>
      </c>
      <c r="L79" s="128">
        <v>0</v>
      </c>
      <c r="M79" s="126">
        <f t="shared" si="0"/>
        <v>0</v>
      </c>
      <c r="N79" s="128">
        <v>65.97</v>
      </c>
      <c r="O79" s="129">
        <f t="shared" si="1"/>
        <v>0</v>
      </c>
      <c r="P79" s="130">
        <f t="shared" si="2"/>
        <v>0.30000000000000004</v>
      </c>
      <c r="S79">
        <f ca="1" t="shared" si="3"/>
        <v>0.7730598588230511</v>
      </c>
      <c r="T79">
        <f t="shared" si="4"/>
        <v>1</v>
      </c>
      <c r="U79" s="88">
        <f t="shared" si="5"/>
        <v>0.1</v>
      </c>
      <c r="V79" s="88">
        <f t="shared" si="6"/>
        <v>0.1</v>
      </c>
      <c r="W79" s="88">
        <f t="shared" si="7"/>
        <v>0.1</v>
      </c>
      <c r="X79">
        <f t="shared" si="8"/>
        <v>0.30000000000000004</v>
      </c>
      <c r="Z79" s="246">
        <v>1</v>
      </c>
    </row>
    <row r="80" spans="1:26" ht="12.75">
      <c r="A80" s="12">
        <v>52</v>
      </c>
      <c r="B80" s="70">
        <v>47</v>
      </c>
      <c r="C80" s="77" t="s">
        <v>117</v>
      </c>
      <c r="D80" s="87" t="s">
        <v>139</v>
      </c>
      <c r="E80" s="78" t="s">
        <v>113</v>
      </c>
      <c r="F80" s="140" t="s">
        <v>116</v>
      </c>
      <c r="G80" s="72"/>
      <c r="H80" s="73"/>
      <c r="I80" s="74"/>
      <c r="J80" s="24">
        <f t="shared" si="9"/>
        <v>0</v>
      </c>
      <c r="K80" s="75"/>
      <c r="L80" s="76"/>
      <c r="M80" s="24">
        <f t="shared" si="0"/>
        <v>0</v>
      </c>
      <c r="N80" s="76"/>
      <c r="O80" s="27">
        <f t="shared" si="1"/>
        <v>0</v>
      </c>
      <c r="P80" s="117" t="str">
        <f t="shared" si="2"/>
        <v>RNS</v>
      </c>
      <c r="S80">
        <f ca="1" t="shared" si="3"/>
        <v>0.2976561341232264</v>
      </c>
      <c r="T80">
        <f t="shared" si="4"/>
        <v>1</v>
      </c>
      <c r="U80" s="88">
        <f t="shared" si="5"/>
        <v>0</v>
      </c>
      <c r="V80" s="88">
        <f t="shared" si="6"/>
        <v>0</v>
      </c>
      <c r="W80" s="88">
        <f t="shared" si="7"/>
        <v>0</v>
      </c>
      <c r="X80">
        <f t="shared" si="8"/>
        <v>0</v>
      </c>
      <c r="Z80" s="246">
        <v>2</v>
      </c>
    </row>
    <row r="81" spans="1:26" ht="12.75">
      <c r="A81" s="12">
        <v>53</v>
      </c>
      <c r="B81" s="70">
        <v>74</v>
      </c>
      <c r="C81" s="77" t="s">
        <v>152</v>
      </c>
      <c r="D81" s="87" t="s">
        <v>153</v>
      </c>
      <c r="E81" s="78" t="s">
        <v>113</v>
      </c>
      <c r="F81" s="140" t="s">
        <v>116</v>
      </c>
      <c r="G81" s="72"/>
      <c r="H81" s="73"/>
      <c r="I81" s="74"/>
      <c r="J81" s="24">
        <f t="shared" si="9"/>
        <v>0</v>
      </c>
      <c r="K81" s="75"/>
      <c r="L81" s="76"/>
      <c r="M81" s="24">
        <f t="shared" si="0"/>
        <v>0</v>
      </c>
      <c r="N81" s="75"/>
      <c r="O81" s="27">
        <f t="shared" si="1"/>
        <v>0</v>
      </c>
      <c r="P81" s="117" t="str">
        <f t="shared" si="2"/>
        <v>RNS</v>
      </c>
      <c r="S81">
        <f ca="1" t="shared" si="3"/>
        <v>0.9255826009704551</v>
      </c>
      <c r="T81">
        <f t="shared" si="4"/>
        <v>1</v>
      </c>
      <c r="U81" s="88">
        <f t="shared" si="5"/>
        <v>0</v>
      </c>
      <c r="V81" s="88">
        <f t="shared" si="6"/>
        <v>0</v>
      </c>
      <c r="W81" s="88">
        <f t="shared" si="7"/>
        <v>0</v>
      </c>
      <c r="X81">
        <f t="shared" si="8"/>
        <v>0</v>
      </c>
      <c r="Z81" s="246">
        <v>2</v>
      </c>
    </row>
    <row r="82" spans="1:26" ht="12.75">
      <c r="A82" s="12">
        <v>54</v>
      </c>
      <c r="B82" s="70">
        <v>52</v>
      </c>
      <c r="C82" s="77" t="s">
        <v>102</v>
      </c>
      <c r="D82" s="87" t="s">
        <v>77</v>
      </c>
      <c r="E82" s="78" t="s">
        <v>115</v>
      </c>
      <c r="F82" s="140" t="s">
        <v>173</v>
      </c>
      <c r="G82" s="72"/>
      <c r="H82" s="73"/>
      <c r="I82" s="74"/>
      <c r="J82" s="24">
        <f t="shared" si="9"/>
        <v>0</v>
      </c>
      <c r="K82" s="75"/>
      <c r="L82" s="76"/>
      <c r="M82" s="24">
        <f t="shared" si="0"/>
        <v>0</v>
      </c>
      <c r="N82" s="76"/>
      <c r="O82" s="27">
        <f t="shared" si="1"/>
        <v>0</v>
      </c>
      <c r="P82" s="117" t="str">
        <f t="shared" si="2"/>
        <v>RNS</v>
      </c>
      <c r="S82">
        <f ca="1" t="shared" si="3"/>
        <v>0.7401614410911479</v>
      </c>
      <c r="T82">
        <f t="shared" si="4"/>
        <v>1</v>
      </c>
      <c r="U82" s="88">
        <f t="shared" si="5"/>
        <v>0</v>
      </c>
      <c r="V82" s="88">
        <f t="shared" si="6"/>
        <v>0</v>
      </c>
      <c r="W82" s="88">
        <f t="shared" si="7"/>
        <v>0</v>
      </c>
      <c r="X82">
        <f t="shared" si="8"/>
        <v>0</v>
      </c>
      <c r="Z82" s="246">
        <v>2</v>
      </c>
    </row>
    <row r="83" spans="1:26" ht="12.75">
      <c r="A83" s="12">
        <v>55</v>
      </c>
      <c r="B83" s="70">
        <v>2</v>
      </c>
      <c r="C83" s="77" t="s">
        <v>100</v>
      </c>
      <c r="D83" s="87" t="s">
        <v>75</v>
      </c>
      <c r="E83" s="78" t="s">
        <v>113</v>
      </c>
      <c r="F83" s="140" t="s">
        <v>116</v>
      </c>
      <c r="G83" s="72"/>
      <c r="H83" s="73"/>
      <c r="I83" s="74"/>
      <c r="J83" s="24">
        <f t="shared" si="9"/>
        <v>0</v>
      </c>
      <c r="K83" s="75"/>
      <c r="L83" s="76"/>
      <c r="M83" s="24">
        <f t="shared" si="0"/>
        <v>0</v>
      </c>
      <c r="N83" s="76"/>
      <c r="O83" s="27">
        <f t="shared" si="1"/>
        <v>0</v>
      </c>
      <c r="P83" s="117" t="str">
        <f t="shared" si="2"/>
        <v>RNS</v>
      </c>
      <c r="S83">
        <f ca="1" t="shared" si="3"/>
        <v>0.11425843419187931</v>
      </c>
      <c r="T83">
        <f t="shared" si="4"/>
        <v>1</v>
      </c>
      <c r="U83" s="88">
        <f t="shared" si="5"/>
        <v>0</v>
      </c>
      <c r="V83" s="88">
        <f t="shared" si="6"/>
        <v>0</v>
      </c>
      <c r="W83" s="88">
        <f t="shared" si="7"/>
        <v>0</v>
      </c>
      <c r="X83">
        <f t="shared" si="8"/>
        <v>0</v>
      </c>
      <c r="Z83" s="246">
        <v>2</v>
      </c>
    </row>
    <row r="84" spans="1:26" ht="12.75">
      <c r="A84" s="12">
        <v>56</v>
      </c>
      <c r="B84" s="70">
        <v>69</v>
      </c>
      <c r="C84" s="77" t="s">
        <v>96</v>
      </c>
      <c r="D84" s="87" t="s">
        <v>70</v>
      </c>
      <c r="E84" s="78" t="s">
        <v>113</v>
      </c>
      <c r="F84" s="140" t="s">
        <v>174</v>
      </c>
      <c r="G84" s="72"/>
      <c r="H84" s="73"/>
      <c r="I84" s="74"/>
      <c r="J84" s="24">
        <f t="shared" si="9"/>
        <v>0</v>
      </c>
      <c r="K84" s="75"/>
      <c r="L84" s="76"/>
      <c r="M84" s="24">
        <f t="shared" si="0"/>
        <v>0</v>
      </c>
      <c r="N84" s="75"/>
      <c r="O84" s="27">
        <f t="shared" si="1"/>
        <v>0</v>
      </c>
      <c r="P84" s="117" t="str">
        <f t="shared" si="2"/>
        <v>DNS</v>
      </c>
      <c r="S84">
        <f ca="1" t="shared" si="3"/>
        <v>0.8350182522758345</v>
      </c>
      <c r="T84">
        <f t="shared" si="4"/>
        <v>1</v>
      </c>
      <c r="U84" s="88">
        <f t="shared" si="5"/>
        <v>0</v>
      </c>
      <c r="V84" s="88">
        <f t="shared" si="6"/>
        <v>0</v>
      </c>
      <c r="W84" s="88">
        <f t="shared" si="7"/>
        <v>0</v>
      </c>
      <c r="X84">
        <f t="shared" si="8"/>
        <v>0</v>
      </c>
      <c r="Z84" s="246">
        <v>3</v>
      </c>
    </row>
    <row r="85" spans="1:16" ht="12.75">
      <c r="A85" s="41"/>
      <c r="B85" s="41"/>
      <c r="C85" s="92"/>
      <c r="D85" s="92"/>
      <c r="E85" s="93"/>
      <c r="F85" s="142"/>
      <c r="G85" s="81"/>
      <c r="H85" s="82"/>
      <c r="I85" s="83"/>
      <c r="J85" s="46"/>
      <c r="K85" s="85"/>
      <c r="L85" s="86"/>
      <c r="M85" s="46"/>
      <c r="N85" s="86"/>
      <c r="O85" s="49"/>
      <c r="P85" s="118"/>
    </row>
  </sheetData>
  <printOptions/>
  <pageMargins left="0.748031496062992" right="0.748031496062992" top="1.8897637795275601" bottom="0.905511811023622" header="1.33858267716535" footer="0.905511811023622"/>
  <pageSetup horizontalDpi="300" verticalDpi="300" orientation="portrait" paperSize="9" scale="70" r:id="rId2"/>
  <rowBreaks count="1" manualBreakCount="1">
    <brk id="78" max="15" man="1"/>
  </rowBreaks>
  <colBreaks count="1" manualBreakCount="1">
    <brk id="16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"/>
  <dimension ref="A9:S838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96" customWidth="1"/>
    <col min="3" max="3" width="13.8515625" style="96" customWidth="1"/>
    <col min="4" max="4" width="14.00390625" style="96" customWidth="1"/>
    <col min="5" max="6" width="1.7109375" style="96" customWidth="1"/>
    <col min="7" max="8" width="7.7109375" style="96" customWidth="1"/>
    <col min="9" max="9" width="13.7109375" style="96" customWidth="1"/>
    <col min="10" max="10" width="14.00390625" style="96" customWidth="1"/>
    <col min="11" max="12" width="1.28515625" style="96" customWidth="1"/>
    <col min="13" max="13" width="1.7109375" style="96" customWidth="1"/>
    <col min="14" max="14" width="7.7109375" style="96" customWidth="1"/>
    <col min="15" max="16" width="5.7109375" style="96" customWidth="1"/>
    <col min="17" max="16384" width="8.8515625" style="96" customWidth="1"/>
  </cols>
  <sheetData>
    <row r="9" spans="1:14" ht="12.7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</row>
    <row r="10" spans="1:14" ht="20.25" customHeight="1">
      <c r="A10" s="135" t="str">
        <f>'Start List'!$A$10</f>
        <v>Abom Mogul Challenge 2001</v>
      </c>
      <c r="B10" s="150"/>
      <c r="C10" s="150"/>
      <c r="E10" s="151" t="s">
        <v>197</v>
      </c>
      <c r="F10" s="150"/>
      <c r="G10" s="150"/>
      <c r="H10" s="150"/>
      <c r="I10" s="150"/>
      <c r="J10" s="152" t="s">
        <v>44</v>
      </c>
      <c r="K10" s="150"/>
      <c r="L10" s="150"/>
      <c r="N10" s="153">
        <f>'Start List'!$O$10</f>
        <v>37128</v>
      </c>
    </row>
    <row r="11" spans="1:14" ht="12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</row>
    <row r="12" ht="12.75">
      <c r="N12" s="157"/>
    </row>
    <row r="13" spans="1:14" ht="6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1:14" ht="12.75">
      <c r="A14" s="158" t="s">
        <v>10</v>
      </c>
      <c r="C14" s="95">
        <f>IF('Start List'!C14="","",'Start List'!C14)</f>
      </c>
      <c r="F14" s="95" t="s">
        <v>11</v>
      </c>
      <c r="L14" s="95"/>
      <c r="N14" s="115"/>
    </row>
    <row r="15" spans="1:14" ht="12.75">
      <c r="A15" s="158" t="s">
        <v>9</v>
      </c>
      <c r="C15" s="95" t="str">
        <f>IF('Start List'!C15="","",'Start List'!C15)</f>
        <v>Micheal Kennedy</v>
      </c>
      <c r="F15" s="159" t="s">
        <v>12</v>
      </c>
      <c r="H15" s="95">
        <f>IF('Start List'!I15="","",'Start List'!I15)</f>
      </c>
      <c r="I15" s="95" t="str">
        <f>IF('Start List'!J15="","",'Start List'!J15)</f>
        <v>Wood Run</v>
      </c>
      <c r="L15" s="159"/>
      <c r="M15" s="94">
        <f>IF('Start List'!N15="","",'Start List'!N15)</f>
      </c>
      <c r="N15" s="115"/>
    </row>
    <row r="16" spans="1:14" ht="12.75">
      <c r="A16" s="158" t="s">
        <v>8</v>
      </c>
      <c r="C16" s="95" t="str">
        <f>IF('Start List'!C16="","",'Start List'!C16)</f>
        <v>David Frydman</v>
      </c>
      <c r="F16" s="159" t="s">
        <v>13</v>
      </c>
      <c r="H16" s="95"/>
      <c r="I16" s="95">
        <f>IF('Start List'!J16="","",'Start List'!J16)</f>
        <v>240</v>
      </c>
      <c r="J16" s="95" t="s">
        <v>28</v>
      </c>
      <c r="L16" s="159"/>
      <c r="M16" s="94">
        <f>IF('Start List'!N16="","",'Start List'!N16)</f>
      </c>
      <c r="N16" s="115"/>
    </row>
    <row r="17" spans="1:14" ht="12.75">
      <c r="A17" s="158" t="s">
        <v>7</v>
      </c>
      <c r="C17" s="95" t="str">
        <f>IF('Start List'!C17="","",'Start List'!C17)</f>
        <v>Stuart Aldred</v>
      </c>
      <c r="F17" s="159" t="s">
        <v>14</v>
      </c>
      <c r="H17" s="95">
        <f>IF('Start List'!I17="","",'Start List'!I17)</f>
      </c>
      <c r="I17" s="95">
        <f>IF('Start List'!J17="","",'Start List'!J17)</f>
        <v>20</v>
      </c>
      <c r="L17" s="159"/>
      <c r="M17" s="94">
        <f>IF('Start List'!N17="","",'Start List'!N17)</f>
      </c>
      <c r="N17" s="115"/>
    </row>
    <row r="18" spans="1:14" ht="12.75">
      <c r="A18" s="158"/>
      <c r="C18" s="95"/>
      <c r="F18" s="159" t="s">
        <v>15</v>
      </c>
      <c r="H18" s="95">
        <f>IF('Start List'!I18="","",'Start List'!I18)</f>
      </c>
      <c r="I18" s="95">
        <f>IF('Start List'!J18="","",'Start List'!J18)</f>
        <v>24</v>
      </c>
      <c r="L18" s="159"/>
      <c r="M18" s="94">
        <f>IF('Start List'!N18="","",'Start List'!N18)</f>
      </c>
      <c r="N18" s="115"/>
    </row>
    <row r="19" spans="1:14" ht="12.75">
      <c r="A19" s="158" t="s">
        <v>18</v>
      </c>
      <c r="C19" s="95" t="str">
        <f>IF('Start List'!C19="","",'Start List'!C19)</f>
        <v>Peter Braun</v>
      </c>
      <c r="F19" s="159"/>
      <c r="I19" s="95"/>
      <c r="N19" s="115"/>
    </row>
    <row r="20" spans="1:14" ht="12.75">
      <c r="A20" s="158" t="s">
        <v>19</v>
      </c>
      <c r="C20" s="95" t="str">
        <f>IF('Start List'!C20="","",'Start List'!C20)</f>
        <v>Paul Mogford</v>
      </c>
      <c r="F20" s="159" t="s">
        <v>16</v>
      </c>
      <c r="H20" s="95">
        <f>IF('Start List'!I20="","",'Start List'!I20)</f>
      </c>
      <c r="I20" s="95" t="str">
        <f>IF('Start List'!J20="","",'Start List'!J20)</f>
        <v>10.00am</v>
      </c>
      <c r="N20" s="115"/>
    </row>
    <row r="21" spans="1:14" ht="12.75">
      <c r="A21" s="158" t="s">
        <v>20</v>
      </c>
      <c r="C21" s="95" t="str">
        <f>IF('Start List'!C21="","",'Start List'!C21)</f>
        <v>Chris Schwarz</v>
      </c>
      <c r="I21" s="95"/>
      <c r="N21" s="115"/>
    </row>
    <row r="22" spans="1:14" ht="12.75">
      <c r="A22" s="158" t="s">
        <v>21</v>
      </c>
      <c r="C22" s="95" t="str">
        <f>IF('Start List'!C22="","",'Start List'!C22)</f>
        <v>Paul Costa</v>
      </c>
      <c r="F22" s="159" t="s">
        <v>27</v>
      </c>
      <c r="I22" s="160">
        <f>PaceSet</f>
        <v>27.58</v>
      </c>
      <c r="N22" s="115"/>
    </row>
    <row r="23" spans="1:14" ht="12.75">
      <c r="A23" s="158" t="s">
        <v>22</v>
      </c>
      <c r="C23" s="95" t="str">
        <f>IF('Start List'!C23="","",'Start List'!C23)</f>
        <v>Andrew Evans</v>
      </c>
      <c r="I23" s="95"/>
      <c r="N23" s="115"/>
    </row>
    <row r="24" spans="1:14" ht="6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61"/>
    </row>
    <row r="25" spans="1:14" ht="12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14" ht="12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12" customHeight="1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4" ht="12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9" ht="20.25" customHeight="1">
      <c r="A29" s="200" t="s">
        <v>49</v>
      </c>
      <c r="B29" s="150"/>
      <c r="C29" s="150"/>
      <c r="D29" s="150"/>
      <c r="E29" s="150"/>
      <c r="F29" s="150"/>
      <c r="G29" s="219" t="s">
        <v>50</v>
      </c>
      <c r="H29" s="220"/>
      <c r="I29" s="220"/>
      <c r="J29" s="220"/>
      <c r="K29" s="220"/>
      <c r="L29" s="220"/>
      <c r="M29" s="220"/>
      <c r="N29" s="220"/>
      <c r="O29" s="221"/>
      <c r="P29" s="221"/>
      <c r="Q29" s="221"/>
      <c r="R29" s="221"/>
      <c r="S29" s="221"/>
    </row>
    <row r="30" spans="7:19" ht="12.75"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</row>
    <row r="31" spans="1:19" ht="12.75">
      <c r="A31" s="162" t="s">
        <v>43</v>
      </c>
      <c r="B31" s="162" t="s">
        <v>32</v>
      </c>
      <c r="C31" s="201" t="s">
        <v>29</v>
      </c>
      <c r="D31" s="202" t="s">
        <v>30</v>
      </c>
      <c r="E31" s="203"/>
      <c r="F31" s="204"/>
      <c r="G31" s="222" t="s">
        <v>43</v>
      </c>
      <c r="H31" s="222" t="s">
        <v>32</v>
      </c>
      <c r="I31" s="223" t="s">
        <v>29</v>
      </c>
      <c r="J31" s="224" t="s">
        <v>30</v>
      </c>
      <c r="K31" s="224"/>
      <c r="L31" s="224"/>
      <c r="M31" s="224"/>
      <c r="N31" s="225"/>
      <c r="O31" s="221"/>
      <c r="P31" s="221"/>
      <c r="Q31" s="221"/>
      <c r="R31" s="221"/>
      <c r="S31" s="221"/>
    </row>
    <row r="32" spans="1:19" ht="12.75">
      <c r="A32" s="171"/>
      <c r="B32" s="171"/>
      <c r="C32" s="205"/>
      <c r="D32" s="206"/>
      <c r="E32" s="207"/>
      <c r="F32" s="204"/>
      <c r="G32" s="226"/>
      <c r="H32" s="227"/>
      <c r="I32" s="92"/>
      <c r="J32" s="92"/>
      <c r="K32" s="92"/>
      <c r="L32" s="92"/>
      <c r="M32" s="92"/>
      <c r="N32" s="228"/>
      <c r="O32" s="221"/>
      <c r="P32" s="221"/>
      <c r="Q32" s="221"/>
      <c r="R32" s="221"/>
      <c r="S32" s="221"/>
    </row>
    <row r="33" spans="1:19" ht="12.75" customHeight="1">
      <c r="A33" s="208"/>
      <c r="B33" s="208"/>
      <c r="E33" s="209"/>
      <c r="G33" s="70"/>
      <c r="H33" s="120"/>
      <c r="I33" s="221"/>
      <c r="J33" s="221"/>
      <c r="K33" s="221"/>
      <c r="L33" s="221"/>
      <c r="M33" s="221"/>
      <c r="N33" s="229"/>
      <c r="O33" s="221"/>
      <c r="P33" s="221"/>
      <c r="Q33" s="221"/>
      <c r="R33" s="221"/>
      <c r="S33" s="221"/>
    </row>
    <row r="34" spans="1:19" ht="12.75" customHeight="1">
      <c r="A34" s="97">
        <v>1</v>
      </c>
      <c r="B34" s="97">
        <f>Finals!B29</f>
        <v>3</v>
      </c>
      <c r="C34" s="250" t="str">
        <f>Finals!C29</f>
        <v>Begg-Smith</v>
      </c>
      <c r="D34" s="251" t="str">
        <f>Finals!D29</f>
        <v>Dale</v>
      </c>
      <c r="E34" s="210"/>
      <c r="G34" s="70">
        <v>1</v>
      </c>
      <c r="H34" s="70">
        <v>26</v>
      </c>
      <c r="I34" s="248" t="s">
        <v>177</v>
      </c>
      <c r="J34" s="249" t="s">
        <v>178</v>
      </c>
      <c r="K34" s="221"/>
      <c r="L34" s="221"/>
      <c r="M34" s="221"/>
      <c r="N34" s="230"/>
      <c r="O34" s="221"/>
      <c r="P34" s="221"/>
      <c r="Q34" s="221"/>
      <c r="R34" s="221"/>
      <c r="S34" s="221"/>
    </row>
    <row r="35" spans="1:19" ht="12.75" customHeight="1">
      <c r="A35" s="97">
        <v>2</v>
      </c>
      <c r="B35" s="97">
        <f>Finals!B30</f>
        <v>12</v>
      </c>
      <c r="C35" s="250" t="str">
        <f>Finals!C30</f>
        <v>Costa</v>
      </c>
      <c r="D35" s="251" t="str">
        <f>Finals!D30</f>
        <v>Adrian </v>
      </c>
      <c r="E35" s="210"/>
      <c r="G35" s="70">
        <v>2</v>
      </c>
      <c r="H35" s="70">
        <v>21</v>
      </c>
      <c r="I35" s="248" t="s">
        <v>179</v>
      </c>
      <c r="J35" s="249" t="s">
        <v>180</v>
      </c>
      <c r="K35" s="221"/>
      <c r="L35" s="221"/>
      <c r="M35" s="221"/>
      <c r="N35" s="230"/>
      <c r="O35" s="221"/>
      <c r="P35" s="221"/>
      <c r="Q35" s="221"/>
      <c r="R35" s="221"/>
      <c r="S35" s="221"/>
    </row>
    <row r="36" spans="1:19" ht="12.75" customHeight="1">
      <c r="A36" s="97">
        <v>3</v>
      </c>
      <c r="B36" s="97">
        <f>Finals!B31</f>
        <v>8</v>
      </c>
      <c r="C36" s="250" t="str">
        <f>Finals!C31</f>
        <v>Berchtold</v>
      </c>
      <c r="D36" s="251" t="str">
        <f>Finals!D31</f>
        <v>Andrea</v>
      </c>
      <c r="E36" s="210"/>
      <c r="G36" s="70">
        <v>3</v>
      </c>
      <c r="H36" s="70">
        <v>24</v>
      </c>
      <c r="I36" s="248" t="s">
        <v>181</v>
      </c>
      <c r="J36" s="249" t="s">
        <v>182</v>
      </c>
      <c r="K36" s="221"/>
      <c r="L36" s="221"/>
      <c r="M36" s="221"/>
      <c r="N36" s="230"/>
      <c r="O36" s="221"/>
      <c r="P36" s="221"/>
      <c r="Q36" s="221"/>
      <c r="R36" s="221"/>
      <c r="S36" s="221"/>
    </row>
    <row r="37" spans="1:19" ht="12.75" customHeight="1">
      <c r="A37" s="97">
        <v>4</v>
      </c>
      <c r="B37" s="97">
        <f>Finals!B32</f>
        <v>70</v>
      </c>
      <c r="C37" s="250" t="str">
        <f>Finals!C32</f>
        <v>Paynter</v>
      </c>
      <c r="D37" s="251" t="str">
        <f>Finals!D32</f>
        <v>Trennon</v>
      </c>
      <c r="E37" s="210"/>
      <c r="G37" s="70">
        <v>4</v>
      </c>
      <c r="H37" s="70">
        <v>22</v>
      </c>
      <c r="I37" s="248" t="s">
        <v>183</v>
      </c>
      <c r="J37" s="249" t="s">
        <v>184</v>
      </c>
      <c r="K37" s="221"/>
      <c r="L37" s="221"/>
      <c r="M37" s="221"/>
      <c r="N37" s="230"/>
      <c r="O37" s="221"/>
      <c r="P37" s="221"/>
      <c r="Q37" s="221"/>
      <c r="R37" s="221"/>
      <c r="S37" s="221"/>
    </row>
    <row r="38" spans="1:19" ht="12.75">
      <c r="A38" s="97">
        <v>5</v>
      </c>
      <c r="B38" s="97">
        <f>Finals!B33</f>
        <v>4</v>
      </c>
      <c r="C38" s="250" t="str">
        <f>Finals!C33</f>
        <v>Robertson</v>
      </c>
      <c r="D38" s="251" t="str">
        <f>Finals!D33</f>
        <v>Michael</v>
      </c>
      <c r="E38" s="210"/>
      <c r="G38" s="70">
        <v>5</v>
      </c>
      <c r="H38" s="70">
        <v>49</v>
      </c>
      <c r="I38" s="248" t="s">
        <v>185</v>
      </c>
      <c r="J38" s="249" t="s">
        <v>186</v>
      </c>
      <c r="K38" s="221"/>
      <c r="L38" s="221"/>
      <c r="M38" s="221"/>
      <c r="N38" s="230"/>
      <c r="O38" s="221"/>
      <c r="P38" s="221"/>
      <c r="Q38" s="221"/>
      <c r="R38" s="221"/>
      <c r="S38" s="221"/>
    </row>
    <row r="39" spans="1:19" ht="12.75">
      <c r="A39" s="97">
        <v>6</v>
      </c>
      <c r="B39" s="97">
        <f>Finals!B34</f>
        <v>11</v>
      </c>
      <c r="C39" s="250" t="str">
        <f>Finals!C34</f>
        <v>Kinnunen</v>
      </c>
      <c r="D39" s="251" t="str">
        <f>Finals!D34</f>
        <v>Jussi</v>
      </c>
      <c r="E39" s="210"/>
      <c r="G39" s="70">
        <v>6</v>
      </c>
      <c r="H39" s="70">
        <v>65</v>
      </c>
      <c r="I39" s="248" t="s">
        <v>187</v>
      </c>
      <c r="J39" s="249" t="s">
        <v>188</v>
      </c>
      <c r="K39" s="221"/>
      <c r="L39" s="221"/>
      <c r="M39" s="221"/>
      <c r="N39" s="230"/>
      <c r="O39" s="221"/>
      <c r="P39" s="221"/>
      <c r="Q39" s="221"/>
      <c r="R39" s="221"/>
      <c r="S39" s="221"/>
    </row>
    <row r="40" spans="1:19" ht="12.75">
      <c r="A40" s="97">
        <v>7</v>
      </c>
      <c r="B40" s="97">
        <f>Finals!B35</f>
        <v>43</v>
      </c>
      <c r="C40" s="250" t="str">
        <f>Finals!C35</f>
        <v>Bates</v>
      </c>
      <c r="D40" s="251" t="str">
        <f>Finals!D35</f>
        <v>Simon</v>
      </c>
      <c r="E40" s="210"/>
      <c r="G40" s="70">
        <v>7</v>
      </c>
      <c r="H40" s="70">
        <v>7</v>
      </c>
      <c r="I40" s="248" t="s">
        <v>109</v>
      </c>
      <c r="J40" s="249" t="s">
        <v>189</v>
      </c>
      <c r="K40" s="221"/>
      <c r="L40" s="221"/>
      <c r="M40" s="221"/>
      <c r="N40" s="230"/>
      <c r="O40" s="221"/>
      <c r="P40" s="221"/>
      <c r="Q40" s="221"/>
      <c r="R40" s="221"/>
      <c r="S40" s="221"/>
    </row>
    <row r="41" spans="1:19" ht="12.75">
      <c r="A41" s="97">
        <v>8</v>
      </c>
      <c r="B41" s="97">
        <f>Finals!B36</f>
        <v>25</v>
      </c>
      <c r="C41" s="250" t="str">
        <f>Finals!C36</f>
        <v>Fisher</v>
      </c>
      <c r="D41" s="251" t="str">
        <f>Finals!D36</f>
        <v>Nick</v>
      </c>
      <c r="E41" s="210"/>
      <c r="G41" s="70">
        <v>8</v>
      </c>
      <c r="H41" s="70">
        <v>23</v>
      </c>
      <c r="I41" s="248" t="s">
        <v>190</v>
      </c>
      <c r="J41" s="249" t="s">
        <v>191</v>
      </c>
      <c r="K41" s="221"/>
      <c r="L41" s="221"/>
      <c r="M41" s="221"/>
      <c r="N41" s="230"/>
      <c r="O41" s="221"/>
      <c r="P41" s="221"/>
      <c r="Q41" s="221"/>
      <c r="R41" s="221"/>
      <c r="S41" s="221"/>
    </row>
    <row r="42" spans="1:19" ht="12.75">
      <c r="A42" s="97">
        <v>9</v>
      </c>
      <c r="B42" s="97">
        <f>Finals!B37</f>
        <v>60</v>
      </c>
      <c r="C42" s="250" t="str">
        <f>Finals!C37</f>
        <v>Babbage</v>
      </c>
      <c r="D42" s="251" t="str">
        <f>Finals!D37</f>
        <v>Mark</v>
      </c>
      <c r="E42" s="210"/>
      <c r="G42" s="89"/>
      <c r="H42" s="89"/>
      <c r="I42" s="90"/>
      <c r="J42" s="91"/>
      <c r="K42" s="91"/>
      <c r="L42" s="91"/>
      <c r="M42" s="91"/>
      <c r="N42" s="231"/>
      <c r="O42" s="221"/>
      <c r="P42" s="221"/>
      <c r="Q42" s="221"/>
      <c r="R42" s="221"/>
      <c r="S42" s="221"/>
    </row>
    <row r="43" spans="1:19" ht="12.75">
      <c r="A43" s="97">
        <v>10</v>
      </c>
      <c r="B43" s="97">
        <f>Finals!B38</f>
        <v>59</v>
      </c>
      <c r="C43" s="250" t="str">
        <f>Finals!C38</f>
        <v>Hughes</v>
      </c>
      <c r="D43" s="251" t="str">
        <f>Finals!D38</f>
        <v>Michael</v>
      </c>
      <c r="E43" s="210"/>
      <c r="G43"/>
      <c r="H43"/>
      <c r="I43"/>
      <c r="J43"/>
      <c r="K43"/>
      <c r="L43"/>
      <c r="M43"/>
      <c r="N43"/>
      <c r="O43" s="221"/>
      <c r="P43" s="221"/>
      <c r="Q43" s="221"/>
      <c r="R43" s="221"/>
      <c r="S43" s="221"/>
    </row>
    <row r="44" spans="1:19" ht="12.75">
      <c r="A44" s="97">
        <v>11</v>
      </c>
      <c r="B44" s="97">
        <f>Finals!B39</f>
        <v>28</v>
      </c>
      <c r="C44" s="250" t="str">
        <f>Finals!C39</f>
        <v>Vincent</v>
      </c>
      <c r="D44" s="251" t="str">
        <f>Finals!D39</f>
        <v>Luke</v>
      </c>
      <c r="E44" s="210"/>
      <c r="G44"/>
      <c r="H44"/>
      <c r="I44"/>
      <c r="J44"/>
      <c r="K44"/>
      <c r="L44"/>
      <c r="M44"/>
      <c r="N44"/>
      <c r="O44" s="221"/>
      <c r="P44" s="221"/>
      <c r="Q44" s="221"/>
      <c r="R44" s="221"/>
      <c r="S44" s="221"/>
    </row>
    <row r="45" spans="1:19" ht="12.75">
      <c r="A45" s="97">
        <v>12</v>
      </c>
      <c r="B45" s="97">
        <f>Finals!B40</f>
        <v>71</v>
      </c>
      <c r="C45" s="250" t="str">
        <f>Finals!C40</f>
        <v>Popek</v>
      </c>
      <c r="D45" s="251" t="str">
        <f>Finals!D40</f>
        <v>Adrian </v>
      </c>
      <c r="E45" s="210"/>
      <c r="G45"/>
      <c r="H45"/>
      <c r="I45"/>
      <c r="J45"/>
      <c r="K45"/>
      <c r="L45"/>
      <c r="M45"/>
      <c r="N45"/>
      <c r="O45" s="221"/>
      <c r="P45" s="221"/>
      <c r="Q45" s="221"/>
      <c r="R45" s="221"/>
      <c r="S45" s="221"/>
    </row>
    <row r="46" spans="1:19" ht="12.75">
      <c r="A46" s="97">
        <v>13</v>
      </c>
      <c r="B46" s="97">
        <f>Finals!B41</f>
        <v>27</v>
      </c>
      <c r="C46" s="250" t="str">
        <f>Finals!C41</f>
        <v>Switzer</v>
      </c>
      <c r="D46" s="251" t="str">
        <f>Finals!D41</f>
        <v>Adam</v>
      </c>
      <c r="E46" s="210"/>
      <c r="G46"/>
      <c r="H46"/>
      <c r="I46"/>
      <c r="J46"/>
      <c r="K46"/>
      <c r="L46"/>
      <c r="M46"/>
      <c r="N46"/>
      <c r="O46" s="221"/>
      <c r="P46" s="221"/>
      <c r="Q46" s="221"/>
      <c r="R46" s="221"/>
      <c r="S46" s="221"/>
    </row>
    <row r="47" spans="1:19" ht="12.75">
      <c r="A47" s="97">
        <v>14</v>
      </c>
      <c r="B47" s="97">
        <f>Finals!B42</f>
        <v>5</v>
      </c>
      <c r="C47" s="250" t="str">
        <f>Finals!C42</f>
        <v>Begg-Smith</v>
      </c>
      <c r="D47" s="251" t="str">
        <f>Finals!D42</f>
        <v>Jason</v>
      </c>
      <c r="E47" s="210"/>
      <c r="G47"/>
      <c r="H47"/>
      <c r="I47"/>
      <c r="J47"/>
      <c r="K47"/>
      <c r="L47"/>
      <c r="M47"/>
      <c r="N47"/>
      <c r="O47" s="221"/>
      <c r="P47" s="221"/>
      <c r="Q47" s="221"/>
      <c r="R47" s="221"/>
      <c r="S47" s="221"/>
    </row>
    <row r="48" spans="1:19" ht="12.75">
      <c r="A48" s="97">
        <v>15</v>
      </c>
      <c r="B48" s="97">
        <f>Finals!B43</f>
        <v>13</v>
      </c>
      <c r="C48" s="250" t="str">
        <f>Finals!C43</f>
        <v>Sirianni</v>
      </c>
      <c r="D48" s="251" t="str">
        <f>Finals!D43</f>
        <v>Christian </v>
      </c>
      <c r="E48" s="210"/>
      <c r="G48"/>
      <c r="H48"/>
      <c r="I48"/>
      <c r="J48"/>
      <c r="K48"/>
      <c r="L48"/>
      <c r="M48"/>
      <c r="N48"/>
      <c r="O48" s="221"/>
      <c r="P48" s="221"/>
      <c r="Q48" s="221"/>
      <c r="R48" s="221"/>
      <c r="S48" s="221"/>
    </row>
    <row r="49" spans="1:19" ht="12.75">
      <c r="A49" s="97">
        <v>16</v>
      </c>
      <c r="B49" s="97">
        <f>Finals!B44</f>
        <v>96</v>
      </c>
      <c r="C49" s="250" t="str">
        <f>Finals!C44</f>
        <v>Sirianni</v>
      </c>
      <c r="D49" s="251" t="str">
        <f>Finals!D44</f>
        <v>Andrew</v>
      </c>
      <c r="E49" s="210"/>
      <c r="G49"/>
      <c r="H49"/>
      <c r="I49"/>
      <c r="J49"/>
      <c r="K49"/>
      <c r="L49"/>
      <c r="M49"/>
      <c r="N49"/>
      <c r="O49" s="221"/>
      <c r="P49" s="221"/>
      <c r="Q49" s="221"/>
      <c r="R49" s="221"/>
      <c r="S49" s="221"/>
    </row>
    <row r="50" spans="1:19" ht="12.75">
      <c r="A50" s="193"/>
      <c r="B50" s="193"/>
      <c r="C50" s="211"/>
      <c r="D50" s="155"/>
      <c r="E50" s="212"/>
      <c r="G50"/>
      <c r="H50"/>
      <c r="I50"/>
      <c r="J50"/>
      <c r="K50"/>
      <c r="L50"/>
      <c r="M50"/>
      <c r="N50"/>
      <c r="O50" s="221"/>
      <c r="P50" s="221"/>
      <c r="Q50" s="221"/>
      <c r="R50" s="221"/>
      <c r="S50" s="221"/>
    </row>
    <row r="51" spans="1:19" ht="12.75">
      <c r="A51" s="213"/>
      <c r="B51" s="213"/>
      <c r="C51" s="214"/>
      <c r="D51" s="148"/>
      <c r="E51" s="213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</row>
    <row r="52" spans="1:19" ht="12.75">
      <c r="A52" s="119"/>
      <c r="B52" s="119"/>
      <c r="C52" s="215"/>
      <c r="D52" s="150"/>
      <c r="E52" s="119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</row>
    <row r="53" spans="6:19" ht="12.75"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</row>
    <row r="54" spans="1:19" ht="15.75">
      <c r="A54" s="216" t="s">
        <v>58</v>
      </c>
      <c r="B54" s="119"/>
      <c r="C54" s="215"/>
      <c r="D54" s="150"/>
      <c r="E54" s="119"/>
      <c r="F54" s="221"/>
      <c r="G54" s="234" t="s">
        <v>60</v>
      </c>
      <c r="H54" s="232"/>
      <c r="I54" s="233"/>
      <c r="J54" s="220"/>
      <c r="K54" s="232"/>
      <c r="L54" s="221"/>
      <c r="M54" s="221"/>
      <c r="N54" s="221"/>
      <c r="O54" s="221"/>
      <c r="P54" s="221"/>
      <c r="Q54" s="221"/>
      <c r="R54" s="221"/>
      <c r="S54" s="221"/>
    </row>
    <row r="55" spans="1:19" ht="12.75">
      <c r="A55" s="217"/>
      <c r="B55" s="217"/>
      <c r="C55" s="218"/>
      <c r="D55" s="155"/>
      <c r="E55" s="217"/>
      <c r="F55" s="221"/>
      <c r="G55" s="235"/>
      <c r="H55" s="235"/>
      <c r="I55" s="236"/>
      <c r="J55" s="91"/>
      <c r="K55" s="235"/>
      <c r="L55" s="221"/>
      <c r="M55" s="221"/>
      <c r="N55" s="221"/>
      <c r="O55" s="221"/>
      <c r="P55" s="221"/>
      <c r="Q55" s="221"/>
      <c r="R55" s="221"/>
      <c r="S55" s="221"/>
    </row>
    <row r="56" spans="1:19" ht="12.75">
      <c r="A56" s="162" t="s">
        <v>6</v>
      </c>
      <c r="B56" s="162" t="s">
        <v>5</v>
      </c>
      <c r="C56" s="201" t="s">
        <v>23</v>
      </c>
      <c r="D56" s="202"/>
      <c r="E56" s="203"/>
      <c r="F56" s="221"/>
      <c r="G56" s="222" t="s">
        <v>6</v>
      </c>
      <c r="H56" s="222" t="s">
        <v>5</v>
      </c>
      <c r="I56" s="223" t="s">
        <v>23</v>
      </c>
      <c r="J56" s="224"/>
      <c r="K56" s="238"/>
      <c r="L56" s="238"/>
      <c r="M56" s="238"/>
      <c r="N56" s="225"/>
      <c r="O56" s="221"/>
      <c r="P56" s="221"/>
      <c r="Q56" s="221"/>
      <c r="R56" s="221"/>
      <c r="S56" s="221"/>
    </row>
    <row r="57" spans="1:19" ht="12.75">
      <c r="A57" s="171"/>
      <c r="B57" s="171"/>
      <c r="C57" s="205"/>
      <c r="D57" s="206"/>
      <c r="E57" s="207"/>
      <c r="F57" s="221"/>
      <c r="G57" s="227"/>
      <c r="H57" s="227"/>
      <c r="I57" s="237"/>
      <c r="J57" s="92"/>
      <c r="K57" s="239"/>
      <c r="L57" s="239"/>
      <c r="M57" s="239"/>
      <c r="N57" s="228"/>
      <c r="O57" s="221"/>
      <c r="P57" s="221"/>
      <c r="Q57" s="221"/>
      <c r="R57" s="221"/>
      <c r="S57" s="221"/>
    </row>
    <row r="58" spans="1:19" ht="12.75">
      <c r="A58" s="97"/>
      <c r="B58" s="97"/>
      <c r="C58" s="109"/>
      <c r="E58" s="210"/>
      <c r="F58" s="221"/>
      <c r="G58" s="70"/>
      <c r="H58" s="70"/>
      <c r="I58" s="87"/>
      <c r="J58" s="221"/>
      <c r="K58" s="232"/>
      <c r="L58" s="232"/>
      <c r="M58" s="232"/>
      <c r="N58" s="230"/>
      <c r="O58" s="221"/>
      <c r="P58" s="221"/>
      <c r="Q58" s="221"/>
      <c r="R58" s="221"/>
      <c r="S58" s="221"/>
    </row>
    <row r="59" spans="1:19" ht="12.75">
      <c r="A59" s="97">
        <v>1</v>
      </c>
      <c r="B59" s="97">
        <f>'Youth Final'!B29</f>
        <v>33</v>
      </c>
      <c r="C59" s="250" t="str">
        <f>'Youth Final'!C29</f>
        <v>Cooper</v>
      </c>
      <c r="D59" s="251" t="str">
        <f>'Youth Final'!D29</f>
        <v>Ramone</v>
      </c>
      <c r="E59" s="210"/>
      <c r="F59" s="221"/>
      <c r="G59" s="70">
        <v>1</v>
      </c>
      <c r="H59" s="70">
        <v>50</v>
      </c>
      <c r="I59" s="248" t="s">
        <v>192</v>
      </c>
      <c r="J59" s="221" t="s">
        <v>193</v>
      </c>
      <c r="K59" s="232"/>
      <c r="L59" s="232"/>
      <c r="M59" s="232"/>
      <c r="N59" s="230"/>
      <c r="O59" s="221"/>
      <c r="P59" s="221"/>
      <c r="Q59" s="221"/>
      <c r="R59" s="221"/>
      <c r="S59" s="221"/>
    </row>
    <row r="60" spans="1:19" ht="12.75">
      <c r="A60" s="97">
        <v>2</v>
      </c>
      <c r="B60" s="97">
        <f>'Youth Final'!B30</f>
        <v>6</v>
      </c>
      <c r="C60" s="250" t="str">
        <f>'Youth Final'!C30</f>
        <v>Height</v>
      </c>
      <c r="D60" s="251" t="str">
        <f>'Youth Final'!D30</f>
        <v>Chris </v>
      </c>
      <c r="E60" s="210"/>
      <c r="F60" s="221"/>
      <c r="G60" s="70">
        <v>2</v>
      </c>
      <c r="H60" s="70">
        <v>53</v>
      </c>
      <c r="I60" s="248" t="s">
        <v>194</v>
      </c>
      <c r="J60" s="221" t="s">
        <v>195</v>
      </c>
      <c r="K60" s="232"/>
      <c r="L60" s="232"/>
      <c r="M60" s="232"/>
      <c r="N60" s="230"/>
      <c r="O60" s="221"/>
      <c r="P60" s="221"/>
      <c r="Q60" s="221"/>
      <c r="R60" s="221"/>
      <c r="S60" s="221"/>
    </row>
    <row r="61" spans="1:19" ht="12.75">
      <c r="A61" s="97">
        <v>3</v>
      </c>
      <c r="B61" s="97">
        <f>'Youth Final'!B31</f>
        <v>84</v>
      </c>
      <c r="C61" s="250" t="str">
        <f>'Youth Final'!C31</f>
        <v>Lovick</v>
      </c>
      <c r="D61" s="251" t="str">
        <f>'Youth Final'!D31</f>
        <v>Tom</v>
      </c>
      <c r="E61" s="210"/>
      <c r="F61" s="221"/>
      <c r="G61" s="70">
        <v>3</v>
      </c>
      <c r="H61" s="70">
        <v>10</v>
      </c>
      <c r="I61" s="248" t="s">
        <v>93</v>
      </c>
      <c r="J61" s="221" t="s">
        <v>196</v>
      </c>
      <c r="K61" s="232"/>
      <c r="L61" s="232"/>
      <c r="M61" s="232"/>
      <c r="N61" s="230"/>
      <c r="O61" s="221"/>
      <c r="P61" s="221"/>
      <c r="Q61" s="221"/>
      <c r="R61" s="221"/>
      <c r="S61" s="221"/>
    </row>
    <row r="62" spans="1:19" ht="12.75">
      <c r="A62" s="97">
        <v>4</v>
      </c>
      <c r="B62" s="97">
        <f>'Youth Final'!B32</f>
        <v>83</v>
      </c>
      <c r="C62" s="250" t="str">
        <f>'Youth Final'!C32</f>
        <v>Lovick</v>
      </c>
      <c r="D62" s="251" t="str">
        <f>'Youth Final'!D32</f>
        <v>Robert </v>
      </c>
      <c r="E62" s="210"/>
      <c r="F62" s="221"/>
      <c r="G62" s="70">
        <v>4</v>
      </c>
      <c r="H62" s="70">
        <v>35</v>
      </c>
      <c r="I62" s="248" t="s">
        <v>99</v>
      </c>
      <c r="J62" s="221" t="s">
        <v>193</v>
      </c>
      <c r="K62" s="232"/>
      <c r="L62" s="232"/>
      <c r="M62" s="232"/>
      <c r="N62" s="230"/>
      <c r="O62" s="221"/>
      <c r="P62" s="221"/>
      <c r="Q62" s="221"/>
      <c r="R62" s="221"/>
      <c r="S62" s="221"/>
    </row>
    <row r="63" spans="1:19" ht="12.75">
      <c r="A63" s="193"/>
      <c r="B63" s="193"/>
      <c r="C63" s="211"/>
      <c r="D63" s="155"/>
      <c r="E63" s="212"/>
      <c r="F63" s="221"/>
      <c r="G63" s="89"/>
      <c r="H63" s="89"/>
      <c r="I63" s="90"/>
      <c r="J63" s="91"/>
      <c r="K63" s="235"/>
      <c r="L63" s="235"/>
      <c r="M63" s="235"/>
      <c r="N63" s="231"/>
      <c r="O63" s="221"/>
      <c r="P63" s="221"/>
      <c r="Q63" s="221"/>
      <c r="R63" s="221"/>
      <c r="S63" s="221"/>
    </row>
    <row r="64" spans="6:19" ht="12.75"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</row>
    <row r="65" spans="6:19" ht="12.75"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</row>
    <row r="66" spans="1:19" ht="15.75">
      <c r="A66" s="216" t="s">
        <v>59</v>
      </c>
      <c r="B66" s="119"/>
      <c r="C66" s="215"/>
      <c r="D66" s="150"/>
      <c r="E66" s="119"/>
      <c r="F66" s="221"/>
      <c r="G66"/>
      <c r="H66"/>
      <c r="I66"/>
      <c r="J66"/>
      <c r="K66"/>
      <c r="L66"/>
      <c r="M66"/>
      <c r="N66"/>
      <c r="O66" s="221"/>
      <c r="P66" s="221"/>
      <c r="Q66" s="221"/>
      <c r="R66" s="221"/>
      <c r="S66" s="221"/>
    </row>
    <row r="67" spans="1:19" ht="12.75">
      <c r="A67" s="217"/>
      <c r="B67" s="217"/>
      <c r="C67" s="218"/>
      <c r="D67" s="155"/>
      <c r="E67" s="217"/>
      <c r="F67" s="221"/>
      <c r="G67"/>
      <c r="H67"/>
      <c r="I67"/>
      <c r="J67"/>
      <c r="K67"/>
      <c r="L67"/>
      <c r="M67"/>
      <c r="N67"/>
      <c r="O67" s="221"/>
      <c r="P67" s="221"/>
      <c r="Q67" s="221"/>
      <c r="R67" s="221"/>
      <c r="S67" s="221"/>
    </row>
    <row r="68" spans="1:19" ht="12.75">
      <c r="A68" s="162" t="s">
        <v>6</v>
      </c>
      <c r="B68" s="162" t="s">
        <v>5</v>
      </c>
      <c r="C68" s="201" t="s">
        <v>23</v>
      </c>
      <c r="D68" s="202"/>
      <c r="E68" s="203"/>
      <c r="F68" s="221"/>
      <c r="G68"/>
      <c r="H68"/>
      <c r="I68"/>
      <c r="J68"/>
      <c r="K68"/>
      <c r="L68"/>
      <c r="M68"/>
      <c r="N68"/>
      <c r="O68" s="221"/>
      <c r="P68" s="221"/>
      <c r="Q68" s="221"/>
      <c r="R68" s="221"/>
      <c r="S68" s="221"/>
    </row>
    <row r="69" spans="1:19" ht="12.75">
      <c r="A69" s="171"/>
      <c r="B69" s="171"/>
      <c r="C69" s="205"/>
      <c r="D69" s="206"/>
      <c r="E69" s="207"/>
      <c r="F69" s="221"/>
      <c r="G69"/>
      <c r="H69"/>
      <c r="I69"/>
      <c r="J69"/>
      <c r="K69"/>
      <c r="L69"/>
      <c r="M69"/>
      <c r="N69"/>
      <c r="O69" s="221"/>
      <c r="P69" s="221"/>
      <c r="Q69" s="221"/>
      <c r="R69" s="221"/>
      <c r="S69" s="221"/>
    </row>
    <row r="70" spans="1:19" ht="12.75">
      <c r="A70" s="97"/>
      <c r="B70" s="97"/>
      <c r="C70" s="109"/>
      <c r="E70" s="210"/>
      <c r="F70" s="221"/>
      <c r="G70"/>
      <c r="H70"/>
      <c r="I70"/>
      <c r="J70"/>
      <c r="K70"/>
      <c r="L70"/>
      <c r="M70"/>
      <c r="N70"/>
      <c r="O70" s="221"/>
      <c r="P70" s="221"/>
      <c r="Q70" s="221"/>
      <c r="R70" s="221"/>
      <c r="S70" s="221"/>
    </row>
    <row r="71" spans="1:19" ht="12.75">
      <c r="A71" s="97">
        <v>1</v>
      </c>
      <c r="B71" s="97">
        <f>'Veterans Final'!B29</f>
        <v>30</v>
      </c>
      <c r="C71" s="189" t="str">
        <f>'Veterans Final'!C29</f>
        <v>Pound</v>
      </c>
      <c r="D71" s="96" t="str">
        <f>'Veterans Final'!D29</f>
        <v>Damien</v>
      </c>
      <c r="E71" s="210"/>
      <c r="F71" s="221"/>
      <c r="G71"/>
      <c r="H71"/>
      <c r="I71"/>
      <c r="J71"/>
      <c r="K71"/>
      <c r="L71"/>
      <c r="M71"/>
      <c r="N71"/>
      <c r="O71" s="221"/>
      <c r="P71" s="221"/>
      <c r="Q71" s="221"/>
      <c r="R71" s="221"/>
      <c r="S71" s="221"/>
    </row>
    <row r="72" spans="1:19" ht="12.75">
      <c r="A72" s="97">
        <v>2</v>
      </c>
      <c r="B72" s="97">
        <f>'Veterans Final'!B30</f>
        <v>89</v>
      </c>
      <c r="C72" s="189" t="str">
        <f>'Veterans Final'!C30</f>
        <v>Dent</v>
      </c>
      <c r="D72" s="96" t="str">
        <f>'Veterans Final'!D30</f>
        <v>Stuart</v>
      </c>
      <c r="E72" s="210"/>
      <c r="F72" s="221"/>
      <c r="G72"/>
      <c r="H72"/>
      <c r="I72"/>
      <c r="J72"/>
      <c r="K72"/>
      <c r="L72"/>
      <c r="M72"/>
      <c r="N72"/>
      <c r="O72" s="221"/>
      <c r="P72" s="221"/>
      <c r="Q72" s="221"/>
      <c r="R72" s="221"/>
      <c r="S72" s="221"/>
    </row>
    <row r="73" spans="1:19" ht="12.75">
      <c r="A73" s="97">
        <v>3</v>
      </c>
      <c r="B73" s="97">
        <f>'Veterans Final'!B31</f>
        <v>15</v>
      </c>
      <c r="C73" s="189" t="str">
        <f>'Veterans Final'!C31</f>
        <v>Crema</v>
      </c>
      <c r="D73" s="96" t="str">
        <f>'Veterans Final'!D31</f>
        <v>Luciano</v>
      </c>
      <c r="E73" s="210"/>
      <c r="F73" s="221"/>
      <c r="G73"/>
      <c r="H73"/>
      <c r="I73"/>
      <c r="J73"/>
      <c r="K73"/>
      <c r="L73"/>
      <c r="M73"/>
      <c r="N73"/>
      <c r="O73" s="221"/>
      <c r="P73" s="221"/>
      <c r="Q73" s="221"/>
      <c r="R73" s="221"/>
      <c r="S73" s="221"/>
    </row>
    <row r="74" spans="1:19" ht="12.75">
      <c r="A74" s="193"/>
      <c r="B74" s="193"/>
      <c r="C74" s="211"/>
      <c r="D74" s="155"/>
      <c r="E74" s="212"/>
      <c r="F74" s="221"/>
      <c r="G74"/>
      <c r="H74"/>
      <c r="I74"/>
      <c r="J74"/>
      <c r="K74"/>
      <c r="L74"/>
      <c r="M74"/>
      <c r="N74"/>
      <c r="O74" s="221"/>
      <c r="P74" s="221"/>
      <c r="Q74" s="221"/>
      <c r="R74" s="221"/>
      <c r="S74" s="221"/>
    </row>
    <row r="75" spans="1:19" ht="12.75">
      <c r="A75" s="221"/>
      <c r="B75" s="221"/>
      <c r="C75" s="221"/>
      <c r="D75" s="221"/>
      <c r="E75" s="221"/>
      <c r="F75" s="221"/>
      <c r="G75"/>
      <c r="H75"/>
      <c r="I75"/>
      <c r="J75"/>
      <c r="K75"/>
      <c r="L75"/>
      <c r="M75"/>
      <c r="N75"/>
      <c r="O75" s="221"/>
      <c r="P75" s="221"/>
      <c r="Q75" s="221"/>
      <c r="R75" s="221"/>
      <c r="S75" s="221"/>
    </row>
    <row r="76" spans="1:19" ht="12.7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</row>
    <row r="77" spans="1:19" ht="12.75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</row>
    <row r="78" spans="1:19" ht="12.75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</row>
    <row r="79" spans="1:19" ht="12.75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</row>
    <row r="80" spans="1:19" ht="12.75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</row>
    <row r="81" spans="1:19" ht="12.7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</row>
    <row r="82" spans="1:19" ht="12.75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</row>
    <row r="83" spans="1:19" ht="12.75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</row>
    <row r="84" spans="1:19" ht="12.75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</row>
    <row r="85" spans="1:19" ht="12.75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</row>
    <row r="86" spans="1:19" ht="12.75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</row>
    <row r="87" spans="1:19" ht="12.75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</row>
    <row r="88" spans="1:19" ht="12.75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</row>
    <row r="89" spans="1:19" ht="12.75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</row>
    <row r="90" spans="1:19" ht="12.75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</row>
    <row r="91" spans="1:19" ht="12.75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</row>
    <row r="92" spans="1:19" ht="12.75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</row>
    <row r="93" spans="7:13" ht="12.75">
      <c r="G93" s="221"/>
      <c r="H93" s="221"/>
      <c r="I93" s="221"/>
      <c r="J93" s="221"/>
      <c r="K93" s="221"/>
      <c r="L93" s="221"/>
      <c r="M93" s="221"/>
    </row>
    <row r="94" spans="7:13" ht="12.75">
      <c r="G94" s="221"/>
      <c r="H94" s="221"/>
      <c r="I94" s="221"/>
      <c r="J94" s="221"/>
      <c r="K94" s="221"/>
      <c r="L94" s="221"/>
      <c r="M94" s="221"/>
    </row>
    <row r="95" spans="7:13" ht="12.75">
      <c r="G95" s="221"/>
      <c r="H95" s="221"/>
      <c r="I95" s="221"/>
      <c r="J95" s="221"/>
      <c r="K95" s="221"/>
      <c r="L95" s="221"/>
      <c r="M95" s="221"/>
    </row>
    <row r="96" spans="7:13" ht="12.75">
      <c r="G96" s="221"/>
      <c r="H96" s="221"/>
      <c r="I96" s="221"/>
      <c r="J96" s="221"/>
      <c r="K96" s="221"/>
      <c r="L96" s="221"/>
      <c r="M96" s="221"/>
    </row>
    <row r="97" spans="7:13" ht="12.75">
      <c r="G97" s="221"/>
      <c r="H97" s="221"/>
      <c r="I97" s="221"/>
      <c r="J97" s="221"/>
      <c r="K97" s="221"/>
      <c r="L97" s="221"/>
      <c r="M97" s="221"/>
    </row>
    <row r="98" spans="7:13" ht="12.75">
      <c r="G98" s="221"/>
      <c r="H98" s="221"/>
      <c r="I98" s="221"/>
      <c r="J98" s="221"/>
      <c r="K98" s="221"/>
      <c r="L98" s="221"/>
      <c r="M98" s="221"/>
    </row>
    <row r="99" spans="7:13" ht="12.75">
      <c r="G99" s="221"/>
      <c r="H99" s="221"/>
      <c r="I99" s="221"/>
      <c r="J99" s="221"/>
      <c r="K99" s="221"/>
      <c r="L99" s="221"/>
      <c r="M99" s="221"/>
    </row>
    <row r="100" spans="7:13" ht="12.75">
      <c r="G100" s="221"/>
      <c r="H100" s="221"/>
      <c r="I100" s="221"/>
      <c r="J100" s="221"/>
      <c r="K100" s="221"/>
      <c r="L100" s="221"/>
      <c r="M100" s="221"/>
    </row>
    <row r="101" spans="7:13" ht="12.75">
      <c r="G101" s="221"/>
      <c r="H101" s="221"/>
      <c r="I101" s="221"/>
      <c r="J101" s="221"/>
      <c r="K101" s="221"/>
      <c r="L101" s="221"/>
      <c r="M101" s="221"/>
    </row>
    <row r="102" spans="7:13" ht="12.75">
      <c r="G102" s="221"/>
      <c r="H102" s="221"/>
      <c r="I102" s="221"/>
      <c r="J102" s="221"/>
      <c r="K102" s="221"/>
      <c r="L102" s="221"/>
      <c r="M102" s="221"/>
    </row>
    <row r="103" spans="7:13" ht="12.75">
      <c r="G103" s="221"/>
      <c r="H103" s="221"/>
      <c r="I103" s="221"/>
      <c r="J103" s="221"/>
      <c r="K103" s="221"/>
      <c r="L103" s="221"/>
      <c r="M103" s="221"/>
    </row>
    <row r="104" spans="7:13" ht="12.75">
      <c r="G104" s="221"/>
      <c r="H104" s="221"/>
      <c r="I104" s="221"/>
      <c r="J104" s="221"/>
      <c r="K104" s="221"/>
      <c r="L104" s="221"/>
      <c r="M104" s="221"/>
    </row>
    <row r="105" spans="7:13" ht="12.75">
      <c r="G105" s="221"/>
      <c r="H105" s="221"/>
      <c r="I105" s="221"/>
      <c r="J105" s="221"/>
      <c r="K105" s="221"/>
      <c r="L105" s="221"/>
      <c r="M105" s="221"/>
    </row>
    <row r="106" spans="7:13" ht="12.75">
      <c r="G106" s="221"/>
      <c r="H106" s="221"/>
      <c r="I106" s="221"/>
      <c r="J106" s="221"/>
      <c r="K106" s="221"/>
      <c r="L106" s="221"/>
      <c r="M106" s="221"/>
    </row>
    <row r="107" spans="7:13" ht="12.75">
      <c r="G107" s="221"/>
      <c r="H107" s="221"/>
      <c r="I107" s="221"/>
      <c r="J107" s="221"/>
      <c r="K107" s="221"/>
      <c r="L107" s="221"/>
      <c r="M107" s="221"/>
    </row>
    <row r="108" spans="7:13" ht="12.75">
      <c r="G108" s="221"/>
      <c r="H108" s="221"/>
      <c r="I108" s="221"/>
      <c r="J108" s="221"/>
      <c r="K108" s="221"/>
      <c r="L108" s="221"/>
      <c r="M108" s="221"/>
    </row>
    <row r="109" spans="7:13" ht="12.75">
      <c r="G109" s="221"/>
      <c r="H109" s="221"/>
      <c r="I109" s="221"/>
      <c r="J109" s="221"/>
      <c r="K109" s="221"/>
      <c r="L109" s="221"/>
      <c r="M109" s="221"/>
    </row>
    <row r="110" spans="7:13" ht="12.75">
      <c r="G110" s="221"/>
      <c r="H110" s="221"/>
      <c r="I110" s="221"/>
      <c r="J110" s="221"/>
      <c r="K110" s="221"/>
      <c r="L110" s="221"/>
      <c r="M110" s="221"/>
    </row>
    <row r="111" spans="7:13" ht="12.75">
      <c r="G111" s="221"/>
      <c r="H111" s="221"/>
      <c r="I111" s="221"/>
      <c r="J111" s="221"/>
      <c r="K111" s="221"/>
      <c r="L111" s="221"/>
      <c r="M111" s="221"/>
    </row>
    <row r="112" spans="7:13" ht="12.75">
      <c r="G112" s="221"/>
      <c r="H112" s="221"/>
      <c r="I112" s="221"/>
      <c r="J112" s="221"/>
      <c r="K112" s="221"/>
      <c r="L112" s="221"/>
      <c r="M112" s="221"/>
    </row>
    <row r="113" spans="7:13" ht="12.75">
      <c r="G113" s="221"/>
      <c r="H113" s="221"/>
      <c r="I113" s="221"/>
      <c r="J113" s="221"/>
      <c r="K113" s="221"/>
      <c r="L113" s="221"/>
      <c r="M113" s="221"/>
    </row>
    <row r="114" spans="7:13" ht="12.75">
      <c r="G114" s="221"/>
      <c r="H114" s="221"/>
      <c r="I114" s="221"/>
      <c r="J114" s="221"/>
      <c r="K114" s="221"/>
      <c r="L114" s="221"/>
      <c r="M114" s="221"/>
    </row>
    <row r="115" spans="7:13" ht="12.75">
      <c r="G115" s="221"/>
      <c r="H115" s="221"/>
      <c r="I115" s="221"/>
      <c r="J115" s="221"/>
      <c r="K115" s="221"/>
      <c r="L115" s="221"/>
      <c r="M115" s="221"/>
    </row>
    <row r="116" spans="7:13" ht="12.75">
      <c r="G116" s="221"/>
      <c r="H116" s="221"/>
      <c r="I116" s="221"/>
      <c r="J116" s="221"/>
      <c r="K116" s="221"/>
      <c r="L116" s="221"/>
      <c r="M116" s="221"/>
    </row>
    <row r="117" spans="7:13" ht="12.75">
      <c r="G117" s="221"/>
      <c r="H117" s="221"/>
      <c r="I117" s="221"/>
      <c r="J117" s="221"/>
      <c r="K117" s="221"/>
      <c r="L117" s="221"/>
      <c r="M117" s="221"/>
    </row>
    <row r="118" spans="7:13" ht="12.75">
      <c r="G118" s="221"/>
      <c r="H118" s="221"/>
      <c r="I118" s="221"/>
      <c r="J118" s="221"/>
      <c r="K118" s="221"/>
      <c r="L118" s="221"/>
      <c r="M118" s="221"/>
    </row>
    <row r="119" spans="7:13" ht="12.75">
      <c r="G119" s="221"/>
      <c r="H119" s="221"/>
      <c r="I119" s="221"/>
      <c r="J119" s="221"/>
      <c r="K119" s="221"/>
      <c r="L119" s="221"/>
      <c r="M119" s="221"/>
    </row>
    <row r="120" spans="7:13" ht="12.75">
      <c r="G120" s="221"/>
      <c r="H120" s="221"/>
      <c r="I120" s="221"/>
      <c r="J120" s="221"/>
      <c r="K120" s="221"/>
      <c r="L120" s="221"/>
      <c r="M120" s="221"/>
    </row>
    <row r="121" spans="7:13" ht="12.75">
      <c r="G121" s="221"/>
      <c r="H121" s="221"/>
      <c r="I121" s="221"/>
      <c r="J121" s="221"/>
      <c r="K121" s="221"/>
      <c r="L121" s="221"/>
      <c r="M121" s="221"/>
    </row>
    <row r="122" spans="7:13" ht="12.75">
      <c r="G122" s="221"/>
      <c r="H122" s="221"/>
      <c r="I122" s="221"/>
      <c r="J122" s="221"/>
      <c r="K122" s="221"/>
      <c r="L122" s="221"/>
      <c r="M122" s="221"/>
    </row>
    <row r="123" spans="7:13" ht="12.75">
      <c r="G123" s="221"/>
      <c r="H123" s="221"/>
      <c r="I123" s="221"/>
      <c r="J123" s="221"/>
      <c r="K123" s="221"/>
      <c r="L123" s="221"/>
      <c r="M123" s="221"/>
    </row>
    <row r="124" spans="7:13" ht="12.75">
      <c r="G124" s="221"/>
      <c r="H124" s="221"/>
      <c r="I124" s="221"/>
      <c r="J124" s="221"/>
      <c r="K124" s="221"/>
      <c r="L124" s="221"/>
      <c r="M124" s="221"/>
    </row>
    <row r="125" spans="7:13" ht="12.75">
      <c r="G125" s="221"/>
      <c r="H125" s="221"/>
      <c r="I125" s="221"/>
      <c r="J125" s="221"/>
      <c r="K125" s="221"/>
      <c r="L125" s="221"/>
      <c r="M125" s="221"/>
    </row>
    <row r="126" spans="7:13" ht="12.75">
      <c r="G126" s="221"/>
      <c r="H126" s="221"/>
      <c r="I126" s="221"/>
      <c r="J126" s="221"/>
      <c r="K126" s="221"/>
      <c r="L126" s="221"/>
      <c r="M126" s="221"/>
    </row>
    <row r="127" spans="7:13" ht="12.75">
      <c r="G127" s="221"/>
      <c r="H127" s="221"/>
      <c r="I127" s="221"/>
      <c r="J127" s="221"/>
      <c r="K127" s="221"/>
      <c r="L127" s="221"/>
      <c r="M127" s="221"/>
    </row>
    <row r="128" spans="7:13" ht="12.75">
      <c r="G128" s="221"/>
      <c r="H128" s="221"/>
      <c r="I128" s="221"/>
      <c r="J128" s="221"/>
      <c r="K128" s="221"/>
      <c r="L128" s="221"/>
      <c r="M128" s="221"/>
    </row>
    <row r="129" spans="7:13" ht="12.75">
      <c r="G129" s="221"/>
      <c r="H129" s="221"/>
      <c r="I129" s="221"/>
      <c r="J129" s="221"/>
      <c r="K129" s="221"/>
      <c r="L129" s="221"/>
      <c r="M129" s="221"/>
    </row>
    <row r="130" spans="7:13" ht="12.75">
      <c r="G130" s="221"/>
      <c r="H130" s="221"/>
      <c r="I130" s="221"/>
      <c r="J130" s="221"/>
      <c r="K130" s="221"/>
      <c r="L130" s="221"/>
      <c r="M130" s="221"/>
    </row>
    <row r="131" spans="7:13" ht="12.75">
      <c r="G131" s="221"/>
      <c r="H131" s="221"/>
      <c r="I131" s="221"/>
      <c r="J131" s="221"/>
      <c r="K131" s="221"/>
      <c r="L131" s="221"/>
      <c r="M131" s="221"/>
    </row>
    <row r="132" spans="7:13" ht="12.75">
      <c r="G132" s="221"/>
      <c r="H132" s="221"/>
      <c r="I132" s="221"/>
      <c r="J132" s="221"/>
      <c r="K132" s="221"/>
      <c r="L132" s="221"/>
      <c r="M132" s="221"/>
    </row>
    <row r="133" spans="7:13" ht="12.75">
      <c r="G133" s="221"/>
      <c r="H133" s="221"/>
      <c r="I133" s="221"/>
      <c r="J133" s="221"/>
      <c r="K133" s="221"/>
      <c r="L133" s="221"/>
      <c r="M133" s="221"/>
    </row>
    <row r="134" spans="7:13" ht="12.75">
      <c r="G134" s="221"/>
      <c r="H134" s="221"/>
      <c r="I134" s="221"/>
      <c r="J134" s="221"/>
      <c r="K134" s="221"/>
      <c r="L134" s="221"/>
      <c r="M134" s="221"/>
    </row>
    <row r="135" spans="7:13" ht="12.75">
      <c r="G135" s="221"/>
      <c r="H135" s="221"/>
      <c r="I135" s="221"/>
      <c r="J135" s="221"/>
      <c r="K135" s="221"/>
      <c r="L135" s="221"/>
      <c r="M135" s="221"/>
    </row>
    <row r="136" spans="7:13" ht="12.75">
      <c r="G136" s="221"/>
      <c r="H136" s="221"/>
      <c r="I136" s="221"/>
      <c r="J136" s="221"/>
      <c r="K136" s="221"/>
      <c r="L136" s="221"/>
      <c r="M136" s="221"/>
    </row>
    <row r="137" spans="7:13" ht="12.75">
      <c r="G137" s="221"/>
      <c r="H137" s="221"/>
      <c r="I137" s="221"/>
      <c r="J137" s="221"/>
      <c r="K137" s="221"/>
      <c r="L137" s="221"/>
      <c r="M137" s="221"/>
    </row>
    <row r="138" spans="7:13" ht="12.75">
      <c r="G138" s="221"/>
      <c r="H138" s="221"/>
      <c r="I138" s="221"/>
      <c r="J138" s="221"/>
      <c r="K138" s="221"/>
      <c r="L138" s="221"/>
      <c r="M138" s="221"/>
    </row>
    <row r="139" spans="7:13" ht="12.75">
      <c r="G139" s="221"/>
      <c r="H139" s="221"/>
      <c r="I139" s="221"/>
      <c r="J139" s="221"/>
      <c r="K139" s="221"/>
      <c r="L139" s="221"/>
      <c r="M139" s="221"/>
    </row>
    <row r="140" spans="7:13" ht="12.75">
      <c r="G140" s="221"/>
      <c r="H140" s="221"/>
      <c r="I140" s="221"/>
      <c r="J140" s="221"/>
      <c r="K140" s="221"/>
      <c r="L140" s="221"/>
      <c r="M140" s="221"/>
    </row>
    <row r="141" spans="7:13" ht="12.75">
      <c r="G141" s="221"/>
      <c r="H141" s="221"/>
      <c r="I141" s="221"/>
      <c r="J141" s="221"/>
      <c r="K141" s="221"/>
      <c r="L141" s="221"/>
      <c r="M141" s="221"/>
    </row>
    <row r="142" spans="7:13" ht="12.75">
      <c r="G142" s="221"/>
      <c r="H142" s="221"/>
      <c r="I142" s="221"/>
      <c r="J142" s="221"/>
      <c r="K142" s="221"/>
      <c r="L142" s="221"/>
      <c r="M142" s="221"/>
    </row>
    <row r="143" spans="7:13" ht="12.75">
      <c r="G143" s="221"/>
      <c r="H143" s="221"/>
      <c r="I143" s="221"/>
      <c r="J143" s="221"/>
      <c r="K143" s="221"/>
      <c r="L143" s="221"/>
      <c r="M143" s="221"/>
    </row>
    <row r="144" spans="7:13" ht="12.75">
      <c r="G144" s="221"/>
      <c r="H144" s="221"/>
      <c r="I144" s="221"/>
      <c r="J144" s="221"/>
      <c r="K144" s="221"/>
      <c r="L144" s="221"/>
      <c r="M144" s="221"/>
    </row>
    <row r="145" spans="7:13" ht="12.75">
      <c r="G145" s="221"/>
      <c r="H145" s="221"/>
      <c r="I145" s="221"/>
      <c r="J145" s="221"/>
      <c r="K145" s="221"/>
      <c r="L145" s="221"/>
      <c r="M145" s="221"/>
    </row>
    <row r="146" spans="7:13" ht="12.75">
      <c r="G146" s="221"/>
      <c r="H146" s="221"/>
      <c r="I146" s="221"/>
      <c r="J146" s="221"/>
      <c r="K146" s="221"/>
      <c r="L146" s="221"/>
      <c r="M146" s="221"/>
    </row>
    <row r="147" spans="7:13" ht="12.75">
      <c r="G147" s="221"/>
      <c r="H147" s="221"/>
      <c r="I147" s="221"/>
      <c r="J147" s="221"/>
      <c r="K147" s="221"/>
      <c r="L147" s="221"/>
      <c r="M147" s="221"/>
    </row>
    <row r="148" spans="7:13" ht="12.75">
      <c r="G148" s="221"/>
      <c r="H148" s="221"/>
      <c r="I148" s="221"/>
      <c r="J148" s="221"/>
      <c r="K148" s="221"/>
      <c r="L148" s="221"/>
      <c r="M148" s="221"/>
    </row>
    <row r="149" spans="7:13" ht="12.75">
      <c r="G149" s="221"/>
      <c r="H149" s="221"/>
      <c r="I149" s="221"/>
      <c r="J149" s="221"/>
      <c r="K149" s="221"/>
      <c r="L149" s="221"/>
      <c r="M149" s="221"/>
    </row>
    <row r="150" spans="7:13" ht="12.75">
      <c r="G150" s="221"/>
      <c r="H150" s="221"/>
      <c r="I150" s="221"/>
      <c r="J150" s="221"/>
      <c r="K150" s="221"/>
      <c r="L150" s="221"/>
      <c r="M150" s="221"/>
    </row>
    <row r="151" spans="7:13" ht="12.75">
      <c r="G151" s="221"/>
      <c r="H151" s="221"/>
      <c r="I151" s="221"/>
      <c r="J151" s="221"/>
      <c r="K151" s="221"/>
      <c r="L151" s="221"/>
      <c r="M151" s="221"/>
    </row>
    <row r="152" spans="7:13" ht="12.75">
      <c r="G152" s="221"/>
      <c r="H152" s="221"/>
      <c r="I152" s="221"/>
      <c r="J152" s="221"/>
      <c r="K152" s="221"/>
      <c r="L152" s="221"/>
      <c r="M152" s="221"/>
    </row>
    <row r="153" spans="7:13" ht="12.75">
      <c r="G153" s="221"/>
      <c r="H153" s="221"/>
      <c r="I153" s="221"/>
      <c r="J153" s="221"/>
      <c r="K153" s="221"/>
      <c r="L153" s="221"/>
      <c r="M153" s="221"/>
    </row>
    <row r="154" spans="7:13" ht="12.75">
      <c r="G154" s="221"/>
      <c r="H154" s="221"/>
      <c r="I154" s="221"/>
      <c r="J154" s="221"/>
      <c r="K154" s="221"/>
      <c r="L154" s="221"/>
      <c r="M154" s="221"/>
    </row>
    <row r="155" spans="7:13" ht="12.75">
      <c r="G155" s="221"/>
      <c r="H155" s="221"/>
      <c r="I155" s="221"/>
      <c r="J155" s="221"/>
      <c r="K155" s="221"/>
      <c r="L155" s="221"/>
      <c r="M155" s="221"/>
    </row>
    <row r="156" spans="7:13" ht="12.75">
      <c r="G156" s="221"/>
      <c r="H156" s="221"/>
      <c r="I156" s="221"/>
      <c r="J156" s="221"/>
      <c r="K156" s="221"/>
      <c r="L156" s="221"/>
      <c r="M156" s="221"/>
    </row>
    <row r="157" spans="7:13" ht="12.75">
      <c r="G157" s="221"/>
      <c r="H157" s="221"/>
      <c r="I157" s="221"/>
      <c r="J157" s="221"/>
      <c r="K157" s="221"/>
      <c r="L157" s="221"/>
      <c r="M157" s="221"/>
    </row>
    <row r="158" spans="7:13" ht="12.75">
      <c r="G158" s="221"/>
      <c r="H158" s="221"/>
      <c r="I158" s="221"/>
      <c r="J158" s="221"/>
      <c r="K158" s="221"/>
      <c r="L158" s="221"/>
      <c r="M158" s="221"/>
    </row>
    <row r="159" spans="7:13" ht="12.75">
      <c r="G159" s="221"/>
      <c r="H159" s="221"/>
      <c r="I159" s="221"/>
      <c r="J159" s="221"/>
      <c r="K159" s="221"/>
      <c r="L159" s="221"/>
      <c r="M159" s="221"/>
    </row>
    <row r="160" spans="7:13" ht="12.75">
      <c r="G160" s="221"/>
      <c r="H160" s="221"/>
      <c r="I160" s="221"/>
      <c r="J160" s="221"/>
      <c r="K160" s="221"/>
      <c r="L160" s="221"/>
      <c r="M160" s="221"/>
    </row>
    <row r="161" spans="7:13" ht="12.75">
      <c r="G161" s="221"/>
      <c r="H161" s="221"/>
      <c r="I161" s="221"/>
      <c r="J161" s="221"/>
      <c r="K161" s="221"/>
      <c r="L161" s="221"/>
      <c r="M161" s="221"/>
    </row>
    <row r="162" spans="7:13" ht="12.75">
      <c r="G162" s="221"/>
      <c r="H162" s="221"/>
      <c r="I162" s="221"/>
      <c r="J162" s="221"/>
      <c r="K162" s="221"/>
      <c r="L162" s="221"/>
      <c r="M162" s="221"/>
    </row>
    <row r="163" spans="7:13" ht="12.75">
      <c r="G163" s="221"/>
      <c r="H163" s="221"/>
      <c r="I163" s="221"/>
      <c r="J163" s="221"/>
      <c r="K163" s="221"/>
      <c r="L163" s="221"/>
      <c r="M163" s="221"/>
    </row>
    <row r="164" spans="7:13" ht="12.75">
      <c r="G164" s="221"/>
      <c r="H164" s="221"/>
      <c r="I164" s="221"/>
      <c r="J164" s="221"/>
      <c r="K164" s="221"/>
      <c r="L164" s="221"/>
      <c r="M164" s="221"/>
    </row>
    <row r="165" spans="7:13" ht="12.75">
      <c r="G165" s="221"/>
      <c r="H165" s="221"/>
      <c r="I165" s="221"/>
      <c r="J165" s="221"/>
      <c r="K165" s="221"/>
      <c r="L165" s="221"/>
      <c r="M165" s="221"/>
    </row>
    <row r="166" spans="7:13" ht="12.75">
      <c r="G166" s="221"/>
      <c r="H166" s="221"/>
      <c r="I166" s="221"/>
      <c r="J166" s="221"/>
      <c r="K166" s="221"/>
      <c r="L166" s="221"/>
      <c r="M166" s="221"/>
    </row>
    <row r="167" spans="7:13" ht="12.75">
      <c r="G167" s="221"/>
      <c r="H167" s="221"/>
      <c r="I167" s="221"/>
      <c r="J167" s="221"/>
      <c r="K167" s="221"/>
      <c r="L167" s="221"/>
      <c r="M167" s="221"/>
    </row>
    <row r="168" spans="7:13" ht="12.75">
      <c r="G168" s="221"/>
      <c r="H168" s="221"/>
      <c r="I168" s="221"/>
      <c r="J168" s="221"/>
      <c r="K168" s="221"/>
      <c r="L168" s="221"/>
      <c r="M168" s="221"/>
    </row>
    <row r="169" spans="7:13" ht="12.75">
      <c r="G169" s="221"/>
      <c r="H169" s="221"/>
      <c r="I169" s="221"/>
      <c r="J169" s="221"/>
      <c r="K169" s="221"/>
      <c r="L169" s="221"/>
      <c r="M169" s="221"/>
    </row>
    <row r="170" spans="7:13" ht="12.75">
      <c r="G170" s="221"/>
      <c r="H170" s="221"/>
      <c r="I170" s="221"/>
      <c r="J170" s="221"/>
      <c r="K170" s="221"/>
      <c r="L170" s="221"/>
      <c r="M170" s="221"/>
    </row>
    <row r="171" spans="7:13" ht="12.75">
      <c r="G171" s="221"/>
      <c r="H171" s="221"/>
      <c r="I171" s="221"/>
      <c r="J171" s="221"/>
      <c r="K171" s="221"/>
      <c r="L171" s="221"/>
      <c r="M171" s="221"/>
    </row>
    <row r="172" spans="7:13" ht="12.75">
      <c r="G172" s="221"/>
      <c r="H172" s="221"/>
      <c r="I172" s="221"/>
      <c r="J172" s="221"/>
      <c r="K172" s="221"/>
      <c r="L172" s="221"/>
      <c r="M172" s="221"/>
    </row>
    <row r="173" spans="7:13" ht="12.75">
      <c r="G173" s="221"/>
      <c r="H173" s="221"/>
      <c r="I173" s="221"/>
      <c r="J173" s="221"/>
      <c r="K173" s="221"/>
      <c r="L173" s="221"/>
      <c r="M173" s="221"/>
    </row>
    <row r="174" spans="7:13" ht="12.75">
      <c r="G174" s="221"/>
      <c r="H174" s="221"/>
      <c r="I174" s="221"/>
      <c r="J174" s="221"/>
      <c r="K174" s="221"/>
      <c r="L174" s="221"/>
      <c r="M174" s="221"/>
    </row>
    <row r="175" spans="7:13" ht="12.75">
      <c r="G175" s="221"/>
      <c r="H175" s="221"/>
      <c r="I175" s="221"/>
      <c r="J175" s="221"/>
      <c r="K175" s="221"/>
      <c r="L175" s="221"/>
      <c r="M175" s="221"/>
    </row>
    <row r="176" spans="7:13" ht="12.75">
      <c r="G176" s="221"/>
      <c r="H176" s="221"/>
      <c r="I176" s="221"/>
      <c r="J176" s="221"/>
      <c r="K176" s="221"/>
      <c r="L176" s="221"/>
      <c r="M176" s="221"/>
    </row>
    <row r="177" spans="7:13" ht="12.75">
      <c r="G177" s="221"/>
      <c r="H177" s="221"/>
      <c r="I177" s="221"/>
      <c r="J177" s="221"/>
      <c r="K177" s="221"/>
      <c r="L177" s="221"/>
      <c r="M177" s="221"/>
    </row>
    <row r="178" spans="7:13" ht="12.75">
      <c r="G178" s="221"/>
      <c r="H178" s="221"/>
      <c r="I178" s="221"/>
      <c r="J178" s="221"/>
      <c r="K178" s="221"/>
      <c r="L178" s="221"/>
      <c r="M178" s="221"/>
    </row>
    <row r="179" spans="7:13" ht="12.75">
      <c r="G179" s="221"/>
      <c r="H179" s="221"/>
      <c r="I179" s="221"/>
      <c r="J179" s="221"/>
      <c r="K179" s="221"/>
      <c r="L179" s="221"/>
      <c r="M179" s="221"/>
    </row>
    <row r="180" spans="7:13" ht="12.75">
      <c r="G180" s="221"/>
      <c r="H180" s="221"/>
      <c r="I180" s="221"/>
      <c r="J180" s="221"/>
      <c r="K180" s="221"/>
      <c r="L180" s="221"/>
      <c r="M180" s="221"/>
    </row>
    <row r="181" spans="7:13" ht="12.75">
      <c r="G181" s="221"/>
      <c r="H181" s="221"/>
      <c r="I181" s="221"/>
      <c r="J181" s="221"/>
      <c r="K181" s="221"/>
      <c r="L181" s="221"/>
      <c r="M181" s="221"/>
    </row>
    <row r="182" spans="7:13" ht="12.75">
      <c r="G182" s="221"/>
      <c r="H182" s="221"/>
      <c r="I182" s="221"/>
      <c r="J182" s="221"/>
      <c r="K182" s="221"/>
      <c r="L182" s="221"/>
      <c r="M182" s="221"/>
    </row>
    <row r="183" spans="7:13" ht="12.75">
      <c r="G183" s="221"/>
      <c r="H183" s="221"/>
      <c r="I183" s="221"/>
      <c r="J183" s="221"/>
      <c r="K183" s="221"/>
      <c r="L183" s="221"/>
      <c r="M183" s="221"/>
    </row>
    <row r="184" spans="7:13" ht="12.75">
      <c r="G184" s="221"/>
      <c r="H184" s="221"/>
      <c r="I184" s="221"/>
      <c r="J184" s="221"/>
      <c r="K184" s="221"/>
      <c r="L184" s="221"/>
      <c r="M184" s="221"/>
    </row>
    <row r="185" spans="7:13" ht="12.75">
      <c r="G185" s="221"/>
      <c r="H185" s="221"/>
      <c r="I185" s="221"/>
      <c r="J185" s="221"/>
      <c r="K185" s="221"/>
      <c r="L185" s="221"/>
      <c r="M185" s="221"/>
    </row>
    <row r="186" spans="7:13" ht="12.75">
      <c r="G186" s="221"/>
      <c r="H186" s="221"/>
      <c r="I186" s="221"/>
      <c r="J186" s="221"/>
      <c r="K186" s="221"/>
      <c r="L186" s="221"/>
      <c r="M186" s="221"/>
    </row>
    <row r="187" spans="7:13" ht="12.75">
      <c r="G187" s="221"/>
      <c r="H187" s="221"/>
      <c r="I187" s="221"/>
      <c r="J187" s="221"/>
      <c r="K187" s="221"/>
      <c r="L187" s="221"/>
      <c r="M187" s="221"/>
    </row>
    <row r="188" spans="7:13" ht="12.75">
      <c r="G188" s="221"/>
      <c r="H188" s="221"/>
      <c r="I188" s="221"/>
      <c r="J188" s="221"/>
      <c r="K188" s="221"/>
      <c r="L188" s="221"/>
      <c r="M188" s="221"/>
    </row>
    <row r="189" spans="7:13" ht="12.75">
      <c r="G189" s="221"/>
      <c r="H189" s="221"/>
      <c r="I189" s="221"/>
      <c r="J189" s="221"/>
      <c r="K189" s="221"/>
      <c r="L189" s="221"/>
      <c r="M189" s="221"/>
    </row>
    <row r="190" spans="7:13" ht="12.75">
      <c r="G190" s="221"/>
      <c r="H190" s="221"/>
      <c r="I190" s="221"/>
      <c r="J190" s="221"/>
      <c r="K190" s="221"/>
      <c r="L190" s="221"/>
      <c r="M190" s="221"/>
    </row>
    <row r="191" spans="7:13" ht="12.75">
      <c r="G191" s="221"/>
      <c r="H191" s="221"/>
      <c r="I191" s="221"/>
      <c r="J191" s="221"/>
      <c r="K191" s="221"/>
      <c r="L191" s="221"/>
      <c r="M191" s="221"/>
    </row>
    <row r="192" spans="7:13" ht="12.75">
      <c r="G192" s="221"/>
      <c r="H192" s="221"/>
      <c r="I192" s="221"/>
      <c r="J192" s="221"/>
      <c r="K192" s="221"/>
      <c r="L192" s="221"/>
      <c r="M192" s="221"/>
    </row>
    <row r="193" spans="7:13" ht="12.75">
      <c r="G193" s="221"/>
      <c r="H193" s="221"/>
      <c r="I193" s="221"/>
      <c r="J193" s="221"/>
      <c r="K193" s="221"/>
      <c r="L193" s="221"/>
      <c r="M193" s="221"/>
    </row>
    <row r="194" spans="7:13" ht="12.75">
      <c r="G194" s="221"/>
      <c r="H194" s="221"/>
      <c r="I194" s="221"/>
      <c r="J194" s="221"/>
      <c r="K194" s="221"/>
      <c r="L194" s="221"/>
      <c r="M194" s="221"/>
    </row>
    <row r="195" spans="7:13" ht="12.75">
      <c r="G195" s="221"/>
      <c r="H195" s="221"/>
      <c r="I195" s="221"/>
      <c r="J195" s="221"/>
      <c r="K195" s="221"/>
      <c r="L195" s="221"/>
      <c r="M195" s="221"/>
    </row>
    <row r="196" spans="7:13" ht="12.75">
      <c r="G196" s="221"/>
      <c r="H196" s="221"/>
      <c r="I196" s="221"/>
      <c r="J196" s="221"/>
      <c r="K196" s="221"/>
      <c r="L196" s="221"/>
      <c r="M196" s="221"/>
    </row>
    <row r="197" spans="7:13" ht="12.75">
      <c r="G197" s="221"/>
      <c r="H197" s="221"/>
      <c r="I197" s="221"/>
      <c r="J197" s="221"/>
      <c r="K197" s="221"/>
      <c r="L197" s="221"/>
      <c r="M197" s="221"/>
    </row>
    <row r="198" spans="7:13" ht="12.75">
      <c r="G198" s="221"/>
      <c r="H198" s="221"/>
      <c r="I198" s="221"/>
      <c r="J198" s="221"/>
      <c r="K198" s="221"/>
      <c r="L198" s="221"/>
      <c r="M198" s="221"/>
    </row>
    <row r="199" spans="7:13" ht="12.75">
      <c r="G199" s="221"/>
      <c r="H199" s="221"/>
      <c r="I199" s="221"/>
      <c r="J199" s="221"/>
      <c r="K199" s="221"/>
      <c r="L199" s="221"/>
      <c r="M199" s="221"/>
    </row>
    <row r="200" spans="7:13" ht="12.75">
      <c r="G200" s="221"/>
      <c r="H200" s="221"/>
      <c r="I200" s="221"/>
      <c r="J200" s="221"/>
      <c r="K200" s="221"/>
      <c r="L200" s="221"/>
      <c r="M200" s="221"/>
    </row>
    <row r="201" spans="7:13" ht="12.75">
      <c r="G201" s="221"/>
      <c r="H201" s="221"/>
      <c r="I201" s="221"/>
      <c r="J201" s="221"/>
      <c r="K201" s="221"/>
      <c r="L201" s="221"/>
      <c r="M201" s="221"/>
    </row>
    <row r="202" spans="7:13" ht="12.75">
      <c r="G202" s="221"/>
      <c r="H202" s="221"/>
      <c r="I202" s="221"/>
      <c r="J202" s="221"/>
      <c r="K202" s="221"/>
      <c r="L202" s="221"/>
      <c r="M202" s="221"/>
    </row>
    <row r="203" spans="7:13" ht="12.75">
      <c r="G203" s="221"/>
      <c r="H203" s="221"/>
      <c r="I203" s="221"/>
      <c r="J203" s="221"/>
      <c r="K203" s="221"/>
      <c r="L203" s="221"/>
      <c r="M203" s="221"/>
    </row>
    <row r="204" spans="7:13" ht="12.75">
      <c r="G204" s="221"/>
      <c r="H204" s="221"/>
      <c r="I204" s="221"/>
      <c r="J204" s="221"/>
      <c r="K204" s="221"/>
      <c r="L204" s="221"/>
      <c r="M204" s="221"/>
    </row>
    <row r="205" spans="7:13" ht="12.75">
      <c r="G205" s="221"/>
      <c r="H205" s="221"/>
      <c r="I205" s="221"/>
      <c r="J205" s="221"/>
      <c r="K205" s="221"/>
      <c r="L205" s="221"/>
      <c r="M205" s="221"/>
    </row>
    <row r="206" spans="7:13" ht="12.75">
      <c r="G206" s="221"/>
      <c r="H206" s="221"/>
      <c r="I206" s="221"/>
      <c r="J206" s="221"/>
      <c r="K206" s="221"/>
      <c r="L206" s="221"/>
      <c r="M206" s="221"/>
    </row>
    <row r="207" spans="7:13" ht="12.75">
      <c r="G207" s="221"/>
      <c r="H207" s="221"/>
      <c r="I207" s="221"/>
      <c r="J207" s="221"/>
      <c r="K207" s="221"/>
      <c r="L207" s="221"/>
      <c r="M207" s="221"/>
    </row>
    <row r="208" spans="7:13" ht="12.75">
      <c r="G208" s="221"/>
      <c r="H208" s="221"/>
      <c r="I208" s="221"/>
      <c r="J208" s="221"/>
      <c r="K208" s="221"/>
      <c r="L208" s="221"/>
      <c r="M208" s="221"/>
    </row>
    <row r="209" spans="7:13" ht="12.75">
      <c r="G209" s="221"/>
      <c r="H209" s="221"/>
      <c r="I209" s="221"/>
      <c r="J209" s="221"/>
      <c r="K209" s="221"/>
      <c r="L209" s="221"/>
      <c r="M209" s="221"/>
    </row>
    <row r="210" spans="7:13" ht="12.75">
      <c r="G210" s="221"/>
      <c r="H210" s="221"/>
      <c r="I210" s="221"/>
      <c r="J210" s="221"/>
      <c r="K210" s="221"/>
      <c r="L210" s="221"/>
      <c r="M210" s="221"/>
    </row>
    <row r="211" spans="7:13" ht="12.75">
      <c r="G211" s="221"/>
      <c r="H211" s="221"/>
      <c r="I211" s="221"/>
      <c r="J211" s="221"/>
      <c r="K211" s="221"/>
      <c r="L211" s="221"/>
      <c r="M211" s="221"/>
    </row>
    <row r="212" spans="7:13" ht="12.75">
      <c r="G212" s="221"/>
      <c r="H212" s="221"/>
      <c r="I212" s="221"/>
      <c r="J212" s="221"/>
      <c r="K212" s="221"/>
      <c r="L212" s="221"/>
      <c r="M212" s="221"/>
    </row>
    <row r="213" spans="7:13" ht="12.75">
      <c r="G213" s="221"/>
      <c r="H213" s="221"/>
      <c r="I213" s="221"/>
      <c r="J213" s="221"/>
      <c r="K213" s="221"/>
      <c r="L213" s="221"/>
      <c r="M213" s="221"/>
    </row>
    <row r="214" spans="7:13" ht="12.75">
      <c r="G214" s="221"/>
      <c r="H214" s="221"/>
      <c r="I214" s="221"/>
      <c r="J214" s="221"/>
      <c r="K214" s="221"/>
      <c r="L214" s="221"/>
      <c r="M214" s="221"/>
    </row>
    <row r="215" spans="7:13" ht="12.75">
      <c r="G215" s="221"/>
      <c r="H215" s="221"/>
      <c r="I215" s="221"/>
      <c r="J215" s="221"/>
      <c r="K215" s="221"/>
      <c r="L215" s="221"/>
      <c r="M215" s="221"/>
    </row>
    <row r="216" spans="7:13" ht="12.75">
      <c r="G216" s="221"/>
      <c r="H216" s="221"/>
      <c r="I216" s="221"/>
      <c r="J216" s="221"/>
      <c r="K216" s="221"/>
      <c r="L216" s="221"/>
      <c r="M216" s="221"/>
    </row>
    <row r="217" spans="7:13" ht="12.75">
      <c r="G217" s="221"/>
      <c r="H217" s="221"/>
      <c r="I217" s="221"/>
      <c r="J217" s="221"/>
      <c r="K217" s="221"/>
      <c r="L217" s="221"/>
      <c r="M217" s="221"/>
    </row>
    <row r="218" spans="7:13" ht="12.75">
      <c r="G218" s="221"/>
      <c r="H218" s="221"/>
      <c r="I218" s="221"/>
      <c r="J218" s="221"/>
      <c r="K218" s="221"/>
      <c r="L218" s="221"/>
      <c r="M218" s="221"/>
    </row>
    <row r="219" spans="7:13" ht="12.75">
      <c r="G219" s="221"/>
      <c r="H219" s="221"/>
      <c r="I219" s="221"/>
      <c r="J219" s="221"/>
      <c r="K219" s="221"/>
      <c r="L219" s="221"/>
      <c r="M219" s="221"/>
    </row>
    <row r="220" spans="7:13" ht="12.75">
      <c r="G220" s="221"/>
      <c r="H220" s="221"/>
      <c r="I220" s="221"/>
      <c r="J220" s="221"/>
      <c r="K220" s="221"/>
      <c r="L220" s="221"/>
      <c r="M220" s="221"/>
    </row>
    <row r="221" spans="7:13" ht="12.75">
      <c r="G221" s="221"/>
      <c r="H221" s="221"/>
      <c r="I221" s="221"/>
      <c r="J221" s="221"/>
      <c r="K221" s="221"/>
      <c r="L221" s="221"/>
      <c r="M221" s="221"/>
    </row>
    <row r="222" spans="7:13" ht="12.75">
      <c r="G222" s="221"/>
      <c r="H222" s="221"/>
      <c r="I222" s="221"/>
      <c r="J222" s="221"/>
      <c r="K222" s="221"/>
      <c r="L222" s="221"/>
      <c r="M222" s="221"/>
    </row>
    <row r="223" spans="7:13" ht="12.75">
      <c r="G223" s="221"/>
      <c r="H223" s="221"/>
      <c r="I223" s="221"/>
      <c r="J223" s="221"/>
      <c r="K223" s="221"/>
      <c r="L223" s="221"/>
      <c r="M223" s="221"/>
    </row>
    <row r="224" spans="7:13" ht="12.75">
      <c r="G224" s="221"/>
      <c r="H224" s="221"/>
      <c r="I224" s="221"/>
      <c r="J224" s="221"/>
      <c r="K224" s="221"/>
      <c r="L224" s="221"/>
      <c r="M224" s="221"/>
    </row>
    <row r="225" spans="7:13" ht="12.75">
      <c r="G225" s="221"/>
      <c r="H225" s="221"/>
      <c r="I225" s="221"/>
      <c r="J225" s="221"/>
      <c r="K225" s="221"/>
      <c r="L225" s="221"/>
      <c r="M225" s="221"/>
    </row>
    <row r="226" spans="7:13" ht="12.75">
      <c r="G226" s="221"/>
      <c r="H226" s="221"/>
      <c r="I226" s="221"/>
      <c r="J226" s="221"/>
      <c r="K226" s="221"/>
      <c r="L226" s="221"/>
      <c r="M226" s="221"/>
    </row>
    <row r="227" spans="7:13" ht="12.75">
      <c r="G227" s="221"/>
      <c r="H227" s="221"/>
      <c r="I227" s="221"/>
      <c r="J227" s="221"/>
      <c r="K227" s="221"/>
      <c r="L227" s="221"/>
      <c r="M227" s="221"/>
    </row>
    <row r="228" spans="7:13" ht="12.75">
      <c r="G228" s="221"/>
      <c r="H228" s="221"/>
      <c r="I228" s="221"/>
      <c r="J228" s="221"/>
      <c r="K228" s="221"/>
      <c r="L228" s="221"/>
      <c r="M228" s="221"/>
    </row>
    <row r="229" spans="7:13" ht="12.75">
      <c r="G229" s="221"/>
      <c r="H229" s="221"/>
      <c r="I229" s="221"/>
      <c r="J229" s="221"/>
      <c r="K229" s="221"/>
      <c r="L229" s="221"/>
      <c r="M229" s="221"/>
    </row>
    <row r="230" spans="7:13" ht="12.75">
      <c r="G230" s="221"/>
      <c r="H230" s="221"/>
      <c r="I230" s="221"/>
      <c r="J230" s="221"/>
      <c r="K230" s="221"/>
      <c r="L230" s="221"/>
      <c r="M230" s="221"/>
    </row>
    <row r="231" spans="7:13" ht="12.75">
      <c r="G231" s="221"/>
      <c r="H231" s="221"/>
      <c r="I231" s="221"/>
      <c r="J231" s="221"/>
      <c r="K231" s="221"/>
      <c r="L231" s="221"/>
      <c r="M231" s="221"/>
    </row>
    <row r="232" spans="7:13" ht="12.75">
      <c r="G232" s="221"/>
      <c r="H232" s="221"/>
      <c r="I232" s="221"/>
      <c r="J232" s="221"/>
      <c r="K232" s="221"/>
      <c r="L232" s="221"/>
      <c r="M232" s="221"/>
    </row>
    <row r="233" spans="7:13" ht="12.75">
      <c r="G233" s="221"/>
      <c r="H233" s="221"/>
      <c r="I233" s="221"/>
      <c r="J233" s="221"/>
      <c r="K233" s="221"/>
      <c r="L233" s="221"/>
      <c r="M233" s="221"/>
    </row>
    <row r="234" spans="7:13" ht="12.75">
      <c r="G234" s="221"/>
      <c r="H234" s="221"/>
      <c r="I234" s="221"/>
      <c r="J234" s="221"/>
      <c r="K234" s="221"/>
      <c r="L234" s="221"/>
      <c r="M234" s="221"/>
    </row>
    <row r="235" spans="7:13" ht="12.75">
      <c r="G235" s="221"/>
      <c r="H235" s="221"/>
      <c r="I235" s="221"/>
      <c r="J235" s="221"/>
      <c r="K235" s="221"/>
      <c r="L235" s="221"/>
      <c r="M235" s="221"/>
    </row>
    <row r="236" spans="7:13" ht="12.75">
      <c r="G236" s="221"/>
      <c r="H236" s="221"/>
      <c r="I236" s="221"/>
      <c r="J236" s="221"/>
      <c r="K236" s="221"/>
      <c r="L236" s="221"/>
      <c r="M236" s="221"/>
    </row>
    <row r="237" spans="7:13" ht="12.75">
      <c r="G237" s="221"/>
      <c r="H237" s="221"/>
      <c r="I237" s="221"/>
      <c r="J237" s="221"/>
      <c r="K237" s="221"/>
      <c r="L237" s="221"/>
      <c r="M237" s="221"/>
    </row>
    <row r="238" spans="7:13" ht="12.75">
      <c r="G238" s="221"/>
      <c r="H238" s="221"/>
      <c r="I238" s="221"/>
      <c r="J238" s="221"/>
      <c r="K238" s="221"/>
      <c r="L238" s="221"/>
      <c r="M238" s="221"/>
    </row>
    <row r="239" spans="7:13" ht="12.75">
      <c r="G239" s="221"/>
      <c r="H239" s="221"/>
      <c r="I239" s="221"/>
      <c r="J239" s="221"/>
      <c r="K239" s="221"/>
      <c r="L239" s="221"/>
      <c r="M239" s="221"/>
    </row>
    <row r="240" spans="7:13" ht="12.75">
      <c r="G240" s="221"/>
      <c r="H240" s="221"/>
      <c r="I240" s="221"/>
      <c r="J240" s="221"/>
      <c r="K240" s="221"/>
      <c r="L240" s="221"/>
      <c r="M240" s="221"/>
    </row>
    <row r="241" spans="7:13" ht="12.75">
      <c r="G241" s="221"/>
      <c r="H241" s="221"/>
      <c r="I241" s="221"/>
      <c r="J241" s="221"/>
      <c r="K241" s="221"/>
      <c r="L241" s="221"/>
      <c r="M241" s="221"/>
    </row>
    <row r="242" spans="7:13" ht="12.75">
      <c r="G242" s="221"/>
      <c r="H242" s="221"/>
      <c r="I242" s="221"/>
      <c r="J242" s="221"/>
      <c r="K242" s="221"/>
      <c r="L242" s="221"/>
      <c r="M242" s="221"/>
    </row>
    <row r="243" spans="7:13" ht="12.75">
      <c r="G243" s="221"/>
      <c r="H243" s="221"/>
      <c r="I243" s="221"/>
      <c r="J243" s="221"/>
      <c r="K243" s="221"/>
      <c r="L243" s="221"/>
      <c r="M243" s="221"/>
    </row>
    <row r="244" spans="7:13" ht="12.75">
      <c r="G244" s="221"/>
      <c r="H244" s="221"/>
      <c r="I244" s="221"/>
      <c r="J244" s="221"/>
      <c r="K244" s="221"/>
      <c r="L244" s="221"/>
      <c r="M244" s="221"/>
    </row>
    <row r="245" spans="7:13" ht="12.75">
      <c r="G245" s="221"/>
      <c r="H245" s="221"/>
      <c r="I245" s="221"/>
      <c r="J245" s="221"/>
      <c r="K245" s="221"/>
      <c r="L245" s="221"/>
      <c r="M245" s="221"/>
    </row>
    <row r="246" spans="7:13" ht="12.75">
      <c r="G246" s="221"/>
      <c r="H246" s="221"/>
      <c r="I246" s="221"/>
      <c r="J246" s="221"/>
      <c r="K246" s="221"/>
      <c r="L246" s="221"/>
      <c r="M246" s="221"/>
    </row>
    <row r="247" spans="7:13" ht="12.75">
      <c r="G247" s="221"/>
      <c r="H247" s="221"/>
      <c r="I247" s="221"/>
      <c r="J247" s="221"/>
      <c r="K247" s="221"/>
      <c r="L247" s="221"/>
      <c r="M247" s="221"/>
    </row>
    <row r="248" spans="7:13" ht="12.75">
      <c r="G248" s="221"/>
      <c r="H248" s="221"/>
      <c r="I248" s="221"/>
      <c r="J248" s="221"/>
      <c r="K248" s="221"/>
      <c r="L248" s="221"/>
      <c r="M248" s="221"/>
    </row>
    <row r="249" spans="7:13" ht="12.75">
      <c r="G249" s="221"/>
      <c r="H249" s="221"/>
      <c r="I249" s="221"/>
      <c r="J249" s="221"/>
      <c r="K249" s="221"/>
      <c r="L249" s="221"/>
      <c r="M249" s="221"/>
    </row>
    <row r="250" spans="7:13" ht="12.75">
      <c r="G250" s="221"/>
      <c r="H250" s="221"/>
      <c r="I250" s="221"/>
      <c r="J250" s="221"/>
      <c r="K250" s="221"/>
      <c r="L250" s="221"/>
      <c r="M250" s="221"/>
    </row>
    <row r="251" spans="7:13" ht="12.75">
      <c r="G251" s="221"/>
      <c r="H251" s="221"/>
      <c r="I251" s="221"/>
      <c r="J251" s="221"/>
      <c r="K251" s="221"/>
      <c r="L251" s="221"/>
      <c r="M251" s="221"/>
    </row>
    <row r="252" spans="7:13" ht="12.75">
      <c r="G252" s="221"/>
      <c r="H252" s="221"/>
      <c r="I252" s="221"/>
      <c r="J252" s="221"/>
      <c r="K252" s="221"/>
      <c r="L252" s="221"/>
      <c r="M252" s="221"/>
    </row>
    <row r="253" spans="7:13" ht="12.75">
      <c r="G253" s="221"/>
      <c r="H253" s="221"/>
      <c r="I253" s="221"/>
      <c r="J253" s="221"/>
      <c r="K253" s="221"/>
      <c r="L253" s="221"/>
      <c r="M253" s="221"/>
    </row>
    <row r="254" spans="7:13" ht="12.75">
      <c r="G254" s="221"/>
      <c r="H254" s="221"/>
      <c r="I254" s="221"/>
      <c r="J254" s="221"/>
      <c r="K254" s="221"/>
      <c r="L254" s="221"/>
      <c r="M254" s="221"/>
    </row>
    <row r="255" spans="7:13" ht="12.75">
      <c r="G255" s="221"/>
      <c r="H255" s="221"/>
      <c r="I255" s="221"/>
      <c r="J255" s="221"/>
      <c r="K255" s="221"/>
      <c r="L255" s="221"/>
      <c r="M255" s="221"/>
    </row>
    <row r="256" spans="7:13" ht="12.75">
      <c r="G256" s="221"/>
      <c r="H256" s="221"/>
      <c r="I256" s="221"/>
      <c r="J256" s="221"/>
      <c r="K256" s="221"/>
      <c r="L256" s="221"/>
      <c r="M256" s="221"/>
    </row>
    <row r="257" spans="7:13" ht="12.75">
      <c r="G257" s="221"/>
      <c r="H257" s="221"/>
      <c r="I257" s="221"/>
      <c r="J257" s="221"/>
      <c r="K257" s="221"/>
      <c r="L257" s="221"/>
      <c r="M257" s="221"/>
    </row>
    <row r="258" spans="7:13" ht="12.75">
      <c r="G258" s="221"/>
      <c r="H258" s="221"/>
      <c r="I258" s="221"/>
      <c r="J258" s="221"/>
      <c r="K258" s="221"/>
      <c r="L258" s="221"/>
      <c r="M258" s="221"/>
    </row>
    <row r="259" spans="7:13" ht="12.75">
      <c r="G259" s="221"/>
      <c r="H259" s="221"/>
      <c r="I259" s="221"/>
      <c r="J259" s="221"/>
      <c r="K259" s="221"/>
      <c r="L259" s="221"/>
      <c r="M259" s="221"/>
    </row>
    <row r="260" spans="7:13" ht="12.75">
      <c r="G260" s="221"/>
      <c r="H260" s="221"/>
      <c r="I260" s="221"/>
      <c r="J260" s="221"/>
      <c r="K260" s="221"/>
      <c r="L260" s="221"/>
      <c r="M260" s="221"/>
    </row>
    <row r="261" spans="7:13" ht="12.75">
      <c r="G261" s="221"/>
      <c r="H261" s="221"/>
      <c r="I261" s="221"/>
      <c r="J261" s="221"/>
      <c r="K261" s="221"/>
      <c r="L261" s="221"/>
      <c r="M261" s="221"/>
    </row>
    <row r="262" spans="7:13" ht="12.75">
      <c r="G262" s="221"/>
      <c r="H262" s="221"/>
      <c r="I262" s="221"/>
      <c r="J262" s="221"/>
      <c r="K262" s="221"/>
      <c r="L262" s="221"/>
      <c r="M262" s="221"/>
    </row>
    <row r="263" spans="7:13" ht="12.75">
      <c r="G263" s="221"/>
      <c r="H263" s="221"/>
      <c r="I263" s="221"/>
      <c r="J263" s="221"/>
      <c r="K263" s="221"/>
      <c r="L263" s="221"/>
      <c r="M263" s="221"/>
    </row>
    <row r="264" spans="7:13" ht="12.75">
      <c r="G264" s="221"/>
      <c r="H264" s="221"/>
      <c r="I264" s="221"/>
      <c r="J264" s="221"/>
      <c r="K264" s="221"/>
      <c r="L264" s="221"/>
      <c r="M264" s="221"/>
    </row>
    <row r="265" spans="7:13" ht="12.75">
      <c r="G265" s="221"/>
      <c r="H265" s="221"/>
      <c r="I265" s="221"/>
      <c r="J265" s="221"/>
      <c r="K265" s="221"/>
      <c r="L265" s="221"/>
      <c r="M265" s="221"/>
    </row>
    <row r="266" spans="7:13" ht="12.75">
      <c r="G266" s="221"/>
      <c r="H266" s="221"/>
      <c r="I266" s="221"/>
      <c r="J266" s="221"/>
      <c r="K266" s="221"/>
      <c r="L266" s="221"/>
      <c r="M266" s="221"/>
    </row>
    <row r="267" spans="7:13" ht="12.75">
      <c r="G267" s="221"/>
      <c r="H267" s="221"/>
      <c r="I267" s="221"/>
      <c r="J267" s="221"/>
      <c r="K267" s="221"/>
      <c r="L267" s="221"/>
      <c r="M267" s="221"/>
    </row>
    <row r="268" spans="7:13" ht="12.75">
      <c r="G268" s="221"/>
      <c r="H268" s="221"/>
      <c r="I268" s="221"/>
      <c r="J268" s="221"/>
      <c r="K268" s="221"/>
      <c r="L268" s="221"/>
      <c r="M268" s="221"/>
    </row>
    <row r="269" spans="7:13" ht="12.75">
      <c r="G269" s="221"/>
      <c r="H269" s="221"/>
      <c r="I269" s="221"/>
      <c r="J269" s="221"/>
      <c r="K269" s="221"/>
      <c r="L269" s="221"/>
      <c r="M269" s="221"/>
    </row>
    <row r="270" spans="7:13" ht="12.75">
      <c r="G270" s="221"/>
      <c r="H270" s="221"/>
      <c r="I270" s="221"/>
      <c r="J270" s="221"/>
      <c r="K270" s="221"/>
      <c r="L270" s="221"/>
      <c r="M270" s="221"/>
    </row>
    <row r="271" spans="7:13" ht="12.75">
      <c r="G271" s="221"/>
      <c r="H271" s="221"/>
      <c r="I271" s="221"/>
      <c r="J271" s="221"/>
      <c r="K271" s="221"/>
      <c r="L271" s="221"/>
      <c r="M271" s="221"/>
    </row>
    <row r="272" spans="7:13" ht="12.75">
      <c r="G272" s="221"/>
      <c r="H272" s="221"/>
      <c r="I272" s="221"/>
      <c r="J272" s="221"/>
      <c r="K272" s="221"/>
      <c r="L272" s="221"/>
      <c r="M272" s="221"/>
    </row>
    <row r="273" spans="7:13" ht="12.75">
      <c r="G273" s="221"/>
      <c r="H273" s="221"/>
      <c r="I273" s="221"/>
      <c r="J273" s="221"/>
      <c r="K273" s="221"/>
      <c r="L273" s="221"/>
      <c r="M273" s="221"/>
    </row>
    <row r="274" spans="7:13" ht="12.75">
      <c r="G274" s="221"/>
      <c r="H274" s="221"/>
      <c r="I274" s="221"/>
      <c r="J274" s="221"/>
      <c r="K274" s="221"/>
      <c r="L274" s="221"/>
      <c r="M274" s="221"/>
    </row>
    <row r="275" spans="7:13" ht="12.75">
      <c r="G275" s="221"/>
      <c r="H275" s="221"/>
      <c r="I275" s="221"/>
      <c r="J275" s="221"/>
      <c r="K275" s="221"/>
      <c r="L275" s="221"/>
      <c r="M275" s="221"/>
    </row>
    <row r="276" spans="7:13" ht="12.75">
      <c r="G276" s="221"/>
      <c r="H276" s="221"/>
      <c r="I276" s="221"/>
      <c r="J276" s="221"/>
      <c r="K276" s="221"/>
      <c r="L276" s="221"/>
      <c r="M276" s="221"/>
    </row>
    <row r="277" spans="7:13" ht="12.75">
      <c r="G277" s="221"/>
      <c r="H277" s="221"/>
      <c r="I277" s="221"/>
      <c r="J277" s="221"/>
      <c r="K277" s="221"/>
      <c r="L277" s="221"/>
      <c r="M277" s="221"/>
    </row>
    <row r="278" spans="7:13" ht="12.75">
      <c r="G278" s="221"/>
      <c r="H278" s="221"/>
      <c r="I278" s="221"/>
      <c r="J278" s="221"/>
      <c r="K278" s="221"/>
      <c r="L278" s="221"/>
      <c r="M278" s="221"/>
    </row>
    <row r="279" spans="7:13" ht="12.75">
      <c r="G279" s="221"/>
      <c r="H279" s="221"/>
      <c r="I279" s="221"/>
      <c r="J279" s="221"/>
      <c r="K279" s="221"/>
      <c r="L279" s="221"/>
      <c r="M279" s="221"/>
    </row>
    <row r="280" spans="7:13" ht="12.75">
      <c r="G280" s="221"/>
      <c r="H280" s="221"/>
      <c r="I280" s="221"/>
      <c r="J280" s="221"/>
      <c r="K280" s="221"/>
      <c r="L280" s="221"/>
      <c r="M280" s="221"/>
    </row>
    <row r="281" spans="7:13" ht="12.75">
      <c r="G281" s="221"/>
      <c r="H281" s="221"/>
      <c r="I281" s="221"/>
      <c r="J281" s="221"/>
      <c r="K281" s="221"/>
      <c r="L281" s="221"/>
      <c r="M281" s="221"/>
    </row>
    <row r="282" spans="7:13" ht="12.75">
      <c r="G282" s="221"/>
      <c r="H282" s="221"/>
      <c r="I282" s="221"/>
      <c r="J282" s="221"/>
      <c r="K282" s="221"/>
      <c r="L282" s="221"/>
      <c r="M282" s="221"/>
    </row>
    <row r="283" spans="7:13" ht="12.75">
      <c r="G283" s="221"/>
      <c r="H283" s="221"/>
      <c r="I283" s="221"/>
      <c r="J283" s="221"/>
      <c r="K283" s="221"/>
      <c r="L283" s="221"/>
      <c r="M283" s="221"/>
    </row>
    <row r="284" spans="7:13" ht="12.75">
      <c r="G284" s="221"/>
      <c r="H284" s="221"/>
      <c r="I284" s="221"/>
      <c r="J284" s="221"/>
      <c r="K284" s="221"/>
      <c r="L284" s="221"/>
      <c r="M284" s="221"/>
    </row>
    <row r="285" spans="7:13" ht="12.75">
      <c r="G285" s="221"/>
      <c r="H285" s="221"/>
      <c r="I285" s="221"/>
      <c r="J285" s="221"/>
      <c r="K285" s="221"/>
      <c r="L285" s="221"/>
      <c r="M285" s="221"/>
    </row>
    <row r="286" spans="7:13" ht="12.75">
      <c r="G286" s="221"/>
      <c r="H286" s="221"/>
      <c r="I286" s="221"/>
      <c r="J286" s="221"/>
      <c r="K286" s="221"/>
      <c r="L286" s="221"/>
      <c r="M286" s="221"/>
    </row>
    <row r="287" spans="7:13" ht="12.75">
      <c r="G287" s="221"/>
      <c r="H287" s="221"/>
      <c r="I287" s="221"/>
      <c r="J287" s="221"/>
      <c r="K287" s="221"/>
      <c r="L287" s="221"/>
      <c r="M287" s="221"/>
    </row>
    <row r="288" spans="7:13" ht="12.75">
      <c r="G288" s="221"/>
      <c r="H288" s="221"/>
      <c r="I288" s="221"/>
      <c r="J288" s="221"/>
      <c r="K288" s="221"/>
      <c r="L288" s="221"/>
      <c r="M288" s="221"/>
    </row>
    <row r="289" spans="7:13" ht="12.75">
      <c r="G289" s="221"/>
      <c r="H289" s="221"/>
      <c r="I289" s="221"/>
      <c r="J289" s="221"/>
      <c r="K289" s="221"/>
      <c r="L289" s="221"/>
      <c r="M289" s="221"/>
    </row>
    <row r="290" spans="7:13" ht="12.75">
      <c r="G290" s="221"/>
      <c r="H290" s="221"/>
      <c r="I290" s="221"/>
      <c r="J290" s="221"/>
      <c r="K290" s="221"/>
      <c r="L290" s="221"/>
      <c r="M290" s="221"/>
    </row>
    <row r="291" spans="7:13" ht="12.75">
      <c r="G291" s="221"/>
      <c r="H291" s="221"/>
      <c r="I291" s="221"/>
      <c r="J291" s="221"/>
      <c r="K291" s="221"/>
      <c r="L291" s="221"/>
      <c r="M291" s="221"/>
    </row>
    <row r="292" spans="7:13" ht="12.75">
      <c r="G292" s="221"/>
      <c r="H292" s="221"/>
      <c r="I292" s="221"/>
      <c r="J292" s="221"/>
      <c r="K292" s="221"/>
      <c r="L292" s="221"/>
      <c r="M292" s="221"/>
    </row>
    <row r="293" spans="7:13" ht="12.75">
      <c r="G293" s="221"/>
      <c r="H293" s="221"/>
      <c r="I293" s="221"/>
      <c r="J293" s="221"/>
      <c r="K293" s="221"/>
      <c r="L293" s="221"/>
      <c r="M293" s="221"/>
    </row>
    <row r="294" spans="7:13" ht="12.75">
      <c r="G294" s="221"/>
      <c r="H294" s="221"/>
      <c r="I294" s="221"/>
      <c r="J294" s="221"/>
      <c r="K294" s="221"/>
      <c r="L294" s="221"/>
      <c r="M294" s="221"/>
    </row>
    <row r="295" spans="7:13" ht="12.75">
      <c r="G295" s="221"/>
      <c r="H295" s="221"/>
      <c r="I295" s="221"/>
      <c r="J295" s="221"/>
      <c r="K295" s="221"/>
      <c r="L295" s="221"/>
      <c r="M295" s="221"/>
    </row>
    <row r="296" spans="7:13" ht="12.75">
      <c r="G296" s="221"/>
      <c r="H296" s="221"/>
      <c r="I296" s="221"/>
      <c r="J296" s="221"/>
      <c r="K296" s="221"/>
      <c r="L296" s="221"/>
      <c r="M296" s="221"/>
    </row>
    <row r="297" spans="7:13" ht="12.75">
      <c r="G297" s="221"/>
      <c r="H297" s="221"/>
      <c r="I297" s="221"/>
      <c r="J297" s="221"/>
      <c r="K297" s="221"/>
      <c r="L297" s="221"/>
      <c r="M297" s="221"/>
    </row>
    <row r="298" spans="7:13" ht="12.75">
      <c r="G298" s="221"/>
      <c r="H298" s="221"/>
      <c r="I298" s="221"/>
      <c r="J298" s="221"/>
      <c r="K298" s="221"/>
      <c r="L298" s="221"/>
      <c r="M298" s="221"/>
    </row>
    <row r="299" spans="7:13" ht="12.75">
      <c r="G299" s="221"/>
      <c r="H299" s="221"/>
      <c r="I299" s="221"/>
      <c r="J299" s="221"/>
      <c r="K299" s="221"/>
      <c r="L299" s="221"/>
      <c r="M299" s="221"/>
    </row>
    <row r="300" spans="7:13" ht="12.75">
      <c r="G300" s="221"/>
      <c r="H300" s="221"/>
      <c r="I300" s="221"/>
      <c r="J300" s="221"/>
      <c r="K300" s="221"/>
      <c r="L300" s="221"/>
      <c r="M300" s="221"/>
    </row>
    <row r="301" spans="7:13" ht="12.75">
      <c r="G301" s="221"/>
      <c r="H301" s="221"/>
      <c r="I301" s="221"/>
      <c r="J301" s="221"/>
      <c r="K301" s="221"/>
      <c r="L301" s="221"/>
      <c r="M301" s="221"/>
    </row>
    <row r="302" spans="7:13" ht="12.75">
      <c r="G302" s="221"/>
      <c r="H302" s="221"/>
      <c r="I302" s="221"/>
      <c r="J302" s="221"/>
      <c r="K302" s="221"/>
      <c r="L302" s="221"/>
      <c r="M302" s="221"/>
    </row>
    <row r="303" spans="7:13" ht="12.75">
      <c r="G303" s="221"/>
      <c r="H303" s="221"/>
      <c r="I303" s="221"/>
      <c r="J303" s="221"/>
      <c r="K303" s="221"/>
      <c r="L303" s="221"/>
      <c r="M303" s="221"/>
    </row>
    <row r="304" spans="7:13" ht="12.75">
      <c r="G304" s="221"/>
      <c r="H304" s="221"/>
      <c r="I304" s="221"/>
      <c r="J304" s="221"/>
      <c r="K304" s="221"/>
      <c r="L304" s="221"/>
      <c r="M304" s="221"/>
    </row>
    <row r="305" spans="7:13" ht="12.75">
      <c r="G305" s="221"/>
      <c r="H305" s="221"/>
      <c r="I305" s="221"/>
      <c r="J305" s="221"/>
      <c r="K305" s="221"/>
      <c r="L305" s="221"/>
      <c r="M305" s="221"/>
    </row>
    <row r="306" spans="7:13" ht="12.75">
      <c r="G306" s="221"/>
      <c r="H306" s="221"/>
      <c r="I306" s="221"/>
      <c r="J306" s="221"/>
      <c r="K306" s="221"/>
      <c r="L306" s="221"/>
      <c r="M306" s="221"/>
    </row>
    <row r="307" spans="7:13" ht="12.75">
      <c r="G307" s="221"/>
      <c r="H307" s="221"/>
      <c r="I307" s="221"/>
      <c r="J307" s="221"/>
      <c r="K307" s="221"/>
      <c r="L307" s="221"/>
      <c r="M307" s="221"/>
    </row>
    <row r="308" spans="7:13" ht="12.75">
      <c r="G308" s="221"/>
      <c r="H308" s="221"/>
      <c r="I308" s="221"/>
      <c r="J308" s="221"/>
      <c r="K308" s="221"/>
      <c r="L308" s="221"/>
      <c r="M308" s="221"/>
    </row>
    <row r="309" spans="7:13" ht="12.75">
      <c r="G309" s="221"/>
      <c r="H309" s="221"/>
      <c r="I309" s="221"/>
      <c r="J309" s="221"/>
      <c r="K309" s="221"/>
      <c r="L309" s="221"/>
      <c r="M309" s="221"/>
    </row>
    <row r="310" spans="7:13" ht="12.75">
      <c r="G310" s="221"/>
      <c r="H310" s="221"/>
      <c r="I310" s="221"/>
      <c r="J310" s="221"/>
      <c r="K310" s="221"/>
      <c r="L310" s="221"/>
      <c r="M310" s="221"/>
    </row>
    <row r="311" spans="7:13" ht="12.75">
      <c r="G311" s="221"/>
      <c r="H311" s="221"/>
      <c r="I311" s="221"/>
      <c r="J311" s="221"/>
      <c r="K311" s="221"/>
      <c r="L311" s="221"/>
      <c r="M311" s="221"/>
    </row>
    <row r="312" spans="7:13" ht="12.75">
      <c r="G312" s="221"/>
      <c r="H312" s="221"/>
      <c r="I312" s="221"/>
      <c r="J312" s="221"/>
      <c r="K312" s="221"/>
      <c r="L312" s="221"/>
      <c r="M312" s="221"/>
    </row>
    <row r="313" spans="7:13" ht="12.75">
      <c r="G313" s="221"/>
      <c r="H313" s="221"/>
      <c r="I313" s="221"/>
      <c r="J313" s="221"/>
      <c r="K313" s="221"/>
      <c r="L313" s="221"/>
      <c r="M313" s="221"/>
    </row>
    <row r="314" spans="7:13" ht="12.75">
      <c r="G314" s="221"/>
      <c r="H314" s="221"/>
      <c r="I314" s="221"/>
      <c r="J314" s="221"/>
      <c r="K314" s="221"/>
      <c r="L314" s="221"/>
      <c r="M314" s="221"/>
    </row>
    <row r="315" spans="7:13" ht="12.75">
      <c r="G315" s="221"/>
      <c r="H315" s="221"/>
      <c r="I315" s="221"/>
      <c r="J315" s="221"/>
      <c r="K315" s="221"/>
      <c r="L315" s="221"/>
      <c r="M315" s="221"/>
    </row>
    <row r="316" spans="7:13" ht="12.75">
      <c r="G316" s="221"/>
      <c r="H316" s="221"/>
      <c r="I316" s="221"/>
      <c r="J316" s="221"/>
      <c r="K316" s="221"/>
      <c r="L316" s="221"/>
      <c r="M316" s="221"/>
    </row>
    <row r="317" spans="7:13" ht="12.75">
      <c r="G317" s="221"/>
      <c r="H317" s="221"/>
      <c r="I317" s="221"/>
      <c r="J317" s="221"/>
      <c r="K317" s="221"/>
      <c r="L317" s="221"/>
      <c r="M317" s="221"/>
    </row>
    <row r="318" spans="7:13" ht="12.75">
      <c r="G318" s="221"/>
      <c r="H318" s="221"/>
      <c r="I318" s="221"/>
      <c r="J318" s="221"/>
      <c r="K318" s="221"/>
      <c r="L318" s="221"/>
      <c r="M318" s="221"/>
    </row>
    <row r="319" spans="7:13" ht="12.75">
      <c r="G319" s="221"/>
      <c r="H319" s="221"/>
      <c r="I319" s="221"/>
      <c r="J319" s="221"/>
      <c r="K319" s="221"/>
      <c r="L319" s="221"/>
      <c r="M319" s="221"/>
    </row>
    <row r="320" spans="7:13" ht="12.75">
      <c r="G320" s="221"/>
      <c r="H320" s="221"/>
      <c r="I320" s="221"/>
      <c r="J320" s="221"/>
      <c r="K320" s="221"/>
      <c r="L320" s="221"/>
      <c r="M320" s="221"/>
    </row>
    <row r="321" spans="7:13" ht="12.75">
      <c r="G321" s="221"/>
      <c r="H321" s="221"/>
      <c r="I321" s="221"/>
      <c r="J321" s="221"/>
      <c r="K321" s="221"/>
      <c r="L321" s="221"/>
      <c r="M321" s="221"/>
    </row>
    <row r="322" spans="7:13" ht="12.75">
      <c r="G322" s="221"/>
      <c r="H322" s="221"/>
      <c r="I322" s="221"/>
      <c r="J322" s="221"/>
      <c r="K322" s="221"/>
      <c r="L322" s="221"/>
      <c r="M322" s="221"/>
    </row>
    <row r="323" spans="7:13" ht="12.75">
      <c r="G323" s="221"/>
      <c r="H323" s="221"/>
      <c r="I323" s="221"/>
      <c r="J323" s="221"/>
      <c r="K323" s="221"/>
      <c r="L323" s="221"/>
      <c r="M323" s="221"/>
    </row>
    <row r="324" spans="7:13" ht="12.75">
      <c r="G324" s="221"/>
      <c r="H324" s="221"/>
      <c r="I324" s="221"/>
      <c r="J324" s="221"/>
      <c r="K324" s="221"/>
      <c r="L324" s="221"/>
      <c r="M324" s="221"/>
    </row>
    <row r="325" spans="7:13" ht="12.75">
      <c r="G325" s="221"/>
      <c r="H325" s="221"/>
      <c r="I325" s="221"/>
      <c r="J325" s="221"/>
      <c r="K325" s="221"/>
      <c r="L325" s="221"/>
      <c r="M325" s="221"/>
    </row>
    <row r="326" spans="7:13" ht="12.75">
      <c r="G326" s="221"/>
      <c r="H326" s="221"/>
      <c r="I326" s="221"/>
      <c r="J326" s="221"/>
      <c r="K326" s="221"/>
      <c r="L326" s="221"/>
      <c r="M326" s="221"/>
    </row>
    <row r="327" spans="7:13" ht="12.75">
      <c r="G327" s="221"/>
      <c r="H327" s="221"/>
      <c r="I327" s="221"/>
      <c r="J327" s="221"/>
      <c r="K327" s="221"/>
      <c r="L327" s="221"/>
      <c r="M327" s="221"/>
    </row>
    <row r="328" spans="7:13" ht="12.75">
      <c r="G328" s="221"/>
      <c r="H328" s="221"/>
      <c r="I328" s="221"/>
      <c r="J328" s="221"/>
      <c r="K328" s="221"/>
      <c r="L328" s="221"/>
      <c r="M328" s="221"/>
    </row>
    <row r="329" spans="7:13" ht="12.75">
      <c r="G329" s="221"/>
      <c r="H329" s="221"/>
      <c r="I329" s="221"/>
      <c r="J329" s="221"/>
      <c r="K329" s="221"/>
      <c r="L329" s="221"/>
      <c r="M329" s="221"/>
    </row>
    <row r="330" spans="7:13" ht="12.75">
      <c r="G330" s="221"/>
      <c r="H330" s="221"/>
      <c r="I330" s="221"/>
      <c r="J330" s="221"/>
      <c r="K330" s="221"/>
      <c r="L330" s="221"/>
      <c r="M330" s="221"/>
    </row>
    <row r="331" spans="7:13" ht="12.75">
      <c r="G331" s="221"/>
      <c r="H331" s="221"/>
      <c r="I331" s="221"/>
      <c r="J331" s="221"/>
      <c r="K331" s="221"/>
      <c r="L331" s="221"/>
      <c r="M331" s="221"/>
    </row>
    <row r="332" spans="7:13" ht="12.75">
      <c r="G332" s="221"/>
      <c r="H332" s="221"/>
      <c r="I332" s="221"/>
      <c r="J332" s="221"/>
      <c r="K332" s="221"/>
      <c r="L332" s="221"/>
      <c r="M332" s="221"/>
    </row>
    <row r="333" spans="7:13" ht="12.75">
      <c r="G333" s="221"/>
      <c r="H333" s="221"/>
      <c r="I333" s="221"/>
      <c r="J333" s="221"/>
      <c r="K333" s="221"/>
      <c r="L333" s="221"/>
      <c r="M333" s="221"/>
    </row>
    <row r="334" spans="7:13" ht="12.75">
      <c r="G334" s="221"/>
      <c r="H334" s="221"/>
      <c r="I334" s="221"/>
      <c r="J334" s="221"/>
      <c r="K334" s="221"/>
      <c r="L334" s="221"/>
      <c r="M334" s="221"/>
    </row>
    <row r="335" spans="7:13" ht="12.75">
      <c r="G335" s="221"/>
      <c r="H335" s="221"/>
      <c r="I335" s="221"/>
      <c r="J335" s="221"/>
      <c r="K335" s="221"/>
      <c r="L335" s="221"/>
      <c r="M335" s="221"/>
    </row>
    <row r="336" spans="7:13" ht="12.75">
      <c r="G336" s="221"/>
      <c r="H336" s="221"/>
      <c r="I336" s="221"/>
      <c r="J336" s="221"/>
      <c r="K336" s="221"/>
      <c r="L336" s="221"/>
      <c r="M336" s="221"/>
    </row>
    <row r="337" spans="7:13" ht="12.75">
      <c r="G337" s="221"/>
      <c r="H337" s="221"/>
      <c r="I337" s="221"/>
      <c r="J337" s="221"/>
      <c r="K337" s="221"/>
      <c r="L337" s="221"/>
      <c r="M337" s="221"/>
    </row>
    <row r="338" spans="7:13" ht="12.75">
      <c r="G338" s="221"/>
      <c r="H338" s="221"/>
      <c r="I338" s="221"/>
      <c r="J338" s="221"/>
      <c r="K338" s="221"/>
      <c r="L338" s="221"/>
      <c r="M338" s="221"/>
    </row>
    <row r="339" spans="7:13" ht="12.75">
      <c r="G339" s="221"/>
      <c r="H339" s="221"/>
      <c r="I339" s="221"/>
      <c r="J339" s="221"/>
      <c r="K339" s="221"/>
      <c r="L339" s="221"/>
      <c r="M339" s="221"/>
    </row>
    <row r="340" spans="7:13" ht="12.75">
      <c r="G340" s="221"/>
      <c r="H340" s="221"/>
      <c r="I340" s="221"/>
      <c r="J340" s="221"/>
      <c r="K340" s="221"/>
      <c r="L340" s="221"/>
      <c r="M340" s="221"/>
    </row>
    <row r="341" spans="7:13" ht="12.75">
      <c r="G341" s="221"/>
      <c r="H341" s="221"/>
      <c r="I341" s="221"/>
      <c r="J341" s="221"/>
      <c r="K341" s="221"/>
      <c r="L341" s="221"/>
      <c r="M341" s="221"/>
    </row>
    <row r="342" spans="7:13" ht="12.75">
      <c r="G342" s="221"/>
      <c r="H342" s="221"/>
      <c r="I342" s="221"/>
      <c r="J342" s="221"/>
      <c r="K342" s="221"/>
      <c r="L342" s="221"/>
      <c r="M342" s="221"/>
    </row>
    <row r="343" spans="7:13" ht="12.75">
      <c r="G343" s="221"/>
      <c r="H343" s="221"/>
      <c r="I343" s="221"/>
      <c r="J343" s="221"/>
      <c r="K343" s="221"/>
      <c r="L343" s="221"/>
      <c r="M343" s="221"/>
    </row>
    <row r="344" spans="7:13" ht="12.75">
      <c r="G344" s="221"/>
      <c r="H344" s="221"/>
      <c r="I344" s="221"/>
      <c r="J344" s="221"/>
      <c r="K344" s="221"/>
      <c r="L344" s="221"/>
      <c r="M344" s="221"/>
    </row>
    <row r="345" spans="7:13" ht="12.75">
      <c r="G345" s="221"/>
      <c r="H345" s="221"/>
      <c r="I345" s="221"/>
      <c r="J345" s="221"/>
      <c r="K345" s="221"/>
      <c r="L345" s="221"/>
      <c r="M345" s="221"/>
    </row>
    <row r="346" spans="7:13" ht="12.75">
      <c r="G346" s="221"/>
      <c r="H346" s="221"/>
      <c r="I346" s="221"/>
      <c r="J346" s="221"/>
      <c r="K346" s="221"/>
      <c r="L346" s="221"/>
      <c r="M346" s="221"/>
    </row>
    <row r="347" spans="7:13" ht="12.75">
      <c r="G347" s="221"/>
      <c r="H347" s="221"/>
      <c r="I347" s="221"/>
      <c r="J347" s="221"/>
      <c r="K347" s="221"/>
      <c r="L347" s="221"/>
      <c r="M347" s="221"/>
    </row>
    <row r="348" spans="7:13" ht="12.75">
      <c r="G348" s="221"/>
      <c r="H348" s="221"/>
      <c r="I348" s="221"/>
      <c r="J348" s="221"/>
      <c r="K348" s="221"/>
      <c r="L348" s="221"/>
      <c r="M348" s="221"/>
    </row>
    <row r="349" spans="7:13" ht="12.75">
      <c r="G349" s="221"/>
      <c r="H349" s="221"/>
      <c r="I349" s="221"/>
      <c r="J349" s="221"/>
      <c r="K349" s="221"/>
      <c r="L349" s="221"/>
      <c r="M349" s="221"/>
    </row>
    <row r="350" spans="7:13" ht="12.75">
      <c r="G350" s="221"/>
      <c r="H350" s="221"/>
      <c r="I350" s="221"/>
      <c r="J350" s="221"/>
      <c r="K350" s="221"/>
      <c r="L350" s="221"/>
      <c r="M350" s="221"/>
    </row>
    <row r="351" spans="7:13" ht="12.75">
      <c r="G351" s="221"/>
      <c r="H351" s="221"/>
      <c r="I351" s="221"/>
      <c r="J351" s="221"/>
      <c r="K351" s="221"/>
      <c r="L351" s="221"/>
      <c r="M351" s="221"/>
    </row>
    <row r="352" spans="7:13" ht="12.75">
      <c r="G352" s="221"/>
      <c r="H352" s="221"/>
      <c r="I352" s="221"/>
      <c r="J352" s="221"/>
      <c r="K352" s="221"/>
      <c r="L352" s="221"/>
      <c r="M352" s="221"/>
    </row>
    <row r="353" spans="7:13" ht="12.75">
      <c r="G353" s="221"/>
      <c r="H353" s="221"/>
      <c r="I353" s="221"/>
      <c r="J353" s="221"/>
      <c r="K353" s="221"/>
      <c r="L353" s="221"/>
      <c r="M353" s="221"/>
    </row>
    <row r="354" spans="7:13" ht="12.75">
      <c r="G354" s="221"/>
      <c r="H354" s="221"/>
      <c r="I354" s="221"/>
      <c r="J354" s="221"/>
      <c r="K354" s="221"/>
      <c r="L354" s="221"/>
      <c r="M354" s="221"/>
    </row>
    <row r="355" spans="7:13" ht="12.75">
      <c r="G355" s="221"/>
      <c r="H355" s="221"/>
      <c r="I355" s="221"/>
      <c r="J355" s="221"/>
      <c r="K355" s="221"/>
      <c r="L355" s="221"/>
      <c r="M355" s="221"/>
    </row>
    <row r="356" spans="7:13" ht="12.75">
      <c r="G356" s="221"/>
      <c r="H356" s="221"/>
      <c r="I356" s="221"/>
      <c r="J356" s="221"/>
      <c r="K356" s="221"/>
      <c r="L356" s="221"/>
      <c r="M356" s="221"/>
    </row>
    <row r="357" spans="7:13" ht="12.75">
      <c r="G357" s="221"/>
      <c r="H357" s="221"/>
      <c r="I357" s="221"/>
      <c r="J357" s="221"/>
      <c r="K357" s="221"/>
      <c r="L357" s="221"/>
      <c r="M357" s="221"/>
    </row>
    <row r="358" spans="7:13" ht="12.75">
      <c r="G358" s="221"/>
      <c r="H358" s="221"/>
      <c r="I358" s="221"/>
      <c r="J358" s="221"/>
      <c r="K358" s="221"/>
      <c r="L358" s="221"/>
      <c r="M358" s="221"/>
    </row>
    <row r="359" spans="7:13" ht="12.75">
      <c r="G359" s="221"/>
      <c r="H359" s="221"/>
      <c r="I359" s="221"/>
      <c r="J359" s="221"/>
      <c r="K359" s="221"/>
      <c r="L359" s="221"/>
      <c r="M359" s="221"/>
    </row>
    <row r="360" spans="7:13" ht="12.75">
      <c r="G360" s="221"/>
      <c r="H360" s="221"/>
      <c r="I360" s="221"/>
      <c r="J360" s="221"/>
      <c r="K360" s="221"/>
      <c r="L360" s="221"/>
      <c r="M360" s="221"/>
    </row>
    <row r="361" spans="7:13" ht="12.75">
      <c r="G361" s="221"/>
      <c r="H361" s="221"/>
      <c r="I361" s="221"/>
      <c r="J361" s="221"/>
      <c r="K361" s="221"/>
      <c r="L361" s="221"/>
      <c r="M361" s="221"/>
    </row>
    <row r="362" spans="7:13" ht="12.75">
      <c r="G362" s="221"/>
      <c r="H362" s="221"/>
      <c r="I362" s="221"/>
      <c r="J362" s="221"/>
      <c r="K362" s="221"/>
      <c r="L362" s="221"/>
      <c r="M362" s="221"/>
    </row>
    <row r="363" spans="7:13" ht="12.75">
      <c r="G363" s="221"/>
      <c r="H363" s="221"/>
      <c r="I363" s="221"/>
      <c r="J363" s="221"/>
      <c r="K363" s="221"/>
      <c r="L363" s="221"/>
      <c r="M363" s="221"/>
    </row>
    <row r="364" spans="7:13" ht="12.75">
      <c r="G364" s="221"/>
      <c r="H364" s="221"/>
      <c r="I364" s="221"/>
      <c r="J364" s="221"/>
      <c r="K364" s="221"/>
      <c r="L364" s="221"/>
      <c r="M364" s="221"/>
    </row>
    <row r="365" spans="7:13" ht="12.75">
      <c r="G365" s="221"/>
      <c r="H365" s="221"/>
      <c r="I365" s="221"/>
      <c r="J365" s="221"/>
      <c r="K365" s="221"/>
      <c r="L365" s="221"/>
      <c r="M365" s="221"/>
    </row>
    <row r="366" spans="7:13" ht="12.75">
      <c r="G366" s="221"/>
      <c r="H366" s="221"/>
      <c r="I366" s="221"/>
      <c r="J366" s="221"/>
      <c r="K366" s="221"/>
      <c r="L366" s="221"/>
      <c r="M366" s="221"/>
    </row>
    <row r="367" spans="7:13" ht="12.75">
      <c r="G367" s="221"/>
      <c r="H367" s="221"/>
      <c r="I367" s="221"/>
      <c r="J367" s="221"/>
      <c r="K367" s="221"/>
      <c r="L367" s="221"/>
      <c r="M367" s="221"/>
    </row>
    <row r="368" spans="7:13" ht="12.75">
      <c r="G368" s="221"/>
      <c r="H368" s="221"/>
      <c r="I368" s="221"/>
      <c r="J368" s="221"/>
      <c r="K368" s="221"/>
      <c r="L368" s="221"/>
      <c r="M368" s="221"/>
    </row>
    <row r="369" spans="7:13" ht="12.75">
      <c r="G369" s="221"/>
      <c r="H369" s="221"/>
      <c r="I369" s="221"/>
      <c r="J369" s="221"/>
      <c r="K369" s="221"/>
      <c r="L369" s="221"/>
      <c r="M369" s="221"/>
    </row>
    <row r="370" spans="7:13" ht="12.75">
      <c r="G370" s="221"/>
      <c r="H370" s="221"/>
      <c r="I370" s="221"/>
      <c r="J370" s="221"/>
      <c r="K370" s="221"/>
      <c r="L370" s="221"/>
      <c r="M370" s="221"/>
    </row>
    <row r="371" spans="7:13" ht="12.75">
      <c r="G371" s="221"/>
      <c r="H371" s="221"/>
      <c r="I371" s="221"/>
      <c r="J371" s="221"/>
      <c r="K371" s="221"/>
      <c r="L371" s="221"/>
      <c r="M371" s="221"/>
    </row>
    <row r="372" spans="7:13" ht="12.75">
      <c r="G372" s="221"/>
      <c r="H372" s="221"/>
      <c r="I372" s="221"/>
      <c r="J372" s="221"/>
      <c r="K372" s="221"/>
      <c r="L372" s="221"/>
      <c r="M372" s="221"/>
    </row>
    <row r="373" spans="7:13" ht="12.75">
      <c r="G373" s="221"/>
      <c r="H373" s="221"/>
      <c r="I373" s="221"/>
      <c r="J373" s="221"/>
      <c r="K373" s="221"/>
      <c r="L373" s="221"/>
      <c r="M373" s="221"/>
    </row>
    <row r="374" spans="7:13" ht="12.75">
      <c r="G374" s="221"/>
      <c r="H374" s="221"/>
      <c r="I374" s="221"/>
      <c r="J374" s="221"/>
      <c r="K374" s="221"/>
      <c r="L374" s="221"/>
      <c r="M374" s="221"/>
    </row>
    <row r="375" spans="7:13" ht="12.75">
      <c r="G375" s="221"/>
      <c r="H375" s="221"/>
      <c r="I375" s="221"/>
      <c r="J375" s="221"/>
      <c r="K375" s="221"/>
      <c r="L375" s="221"/>
      <c r="M375" s="221"/>
    </row>
    <row r="376" spans="7:13" ht="12.75">
      <c r="G376" s="221"/>
      <c r="H376" s="221"/>
      <c r="I376" s="221"/>
      <c r="J376" s="221"/>
      <c r="K376" s="221"/>
      <c r="L376" s="221"/>
      <c r="M376" s="221"/>
    </row>
    <row r="377" spans="7:13" ht="12.75">
      <c r="G377" s="221"/>
      <c r="H377" s="221"/>
      <c r="I377" s="221"/>
      <c r="J377" s="221"/>
      <c r="K377" s="221"/>
      <c r="L377" s="221"/>
      <c r="M377" s="221"/>
    </row>
    <row r="378" spans="7:13" ht="12.75">
      <c r="G378" s="221"/>
      <c r="H378" s="221"/>
      <c r="I378" s="221"/>
      <c r="J378" s="221"/>
      <c r="K378" s="221"/>
      <c r="L378" s="221"/>
      <c r="M378" s="221"/>
    </row>
    <row r="379" spans="7:13" ht="12.75">
      <c r="G379" s="221"/>
      <c r="H379" s="221"/>
      <c r="I379" s="221"/>
      <c r="J379" s="221"/>
      <c r="K379" s="221"/>
      <c r="L379" s="221"/>
      <c r="M379" s="221"/>
    </row>
    <row r="380" spans="7:13" ht="12.75">
      <c r="G380" s="221"/>
      <c r="H380" s="221"/>
      <c r="I380" s="221"/>
      <c r="J380" s="221"/>
      <c r="K380" s="221"/>
      <c r="L380" s="221"/>
      <c r="M380" s="221"/>
    </row>
    <row r="381" spans="7:13" ht="12.75">
      <c r="G381" s="221"/>
      <c r="H381" s="221"/>
      <c r="I381" s="221"/>
      <c r="J381" s="221"/>
      <c r="K381" s="221"/>
      <c r="L381" s="221"/>
      <c r="M381" s="221"/>
    </row>
    <row r="382" spans="7:13" ht="12.75">
      <c r="G382" s="221"/>
      <c r="H382" s="221"/>
      <c r="I382" s="221"/>
      <c r="J382" s="221"/>
      <c r="K382" s="221"/>
      <c r="L382" s="221"/>
      <c r="M382" s="221"/>
    </row>
    <row r="383" spans="7:13" ht="12.75">
      <c r="G383" s="221"/>
      <c r="H383" s="221"/>
      <c r="I383" s="221"/>
      <c r="J383" s="221"/>
      <c r="K383" s="221"/>
      <c r="L383" s="221"/>
      <c r="M383" s="221"/>
    </row>
    <row r="384" spans="7:13" ht="12.75">
      <c r="G384" s="221"/>
      <c r="H384" s="221"/>
      <c r="I384" s="221"/>
      <c r="J384" s="221"/>
      <c r="K384" s="221"/>
      <c r="L384" s="221"/>
      <c r="M384" s="221"/>
    </row>
    <row r="385" spans="7:13" ht="12.75">
      <c r="G385" s="221"/>
      <c r="H385" s="221"/>
      <c r="I385" s="221"/>
      <c r="J385" s="221"/>
      <c r="K385" s="221"/>
      <c r="L385" s="221"/>
      <c r="M385" s="221"/>
    </row>
    <row r="386" spans="7:13" ht="12.75">
      <c r="G386" s="221"/>
      <c r="H386" s="221"/>
      <c r="I386" s="221"/>
      <c r="J386" s="221"/>
      <c r="K386" s="221"/>
      <c r="L386" s="221"/>
      <c r="M386" s="221"/>
    </row>
    <row r="387" spans="7:13" ht="12.75">
      <c r="G387" s="221"/>
      <c r="H387" s="221"/>
      <c r="I387" s="221"/>
      <c r="J387" s="221"/>
      <c r="K387" s="221"/>
      <c r="L387" s="221"/>
      <c r="M387" s="221"/>
    </row>
    <row r="388" spans="7:13" ht="12.75">
      <c r="G388" s="221"/>
      <c r="H388" s="221"/>
      <c r="I388" s="221"/>
      <c r="J388" s="221"/>
      <c r="K388" s="221"/>
      <c r="L388" s="221"/>
      <c r="M388" s="221"/>
    </row>
    <row r="389" spans="7:13" ht="12.75">
      <c r="G389" s="221"/>
      <c r="H389" s="221"/>
      <c r="I389" s="221"/>
      <c r="J389" s="221"/>
      <c r="K389" s="221"/>
      <c r="L389" s="221"/>
      <c r="M389" s="221"/>
    </row>
    <row r="390" spans="7:13" ht="12.75">
      <c r="G390" s="221"/>
      <c r="H390" s="221"/>
      <c r="I390" s="221"/>
      <c r="J390" s="221"/>
      <c r="K390" s="221"/>
      <c r="L390" s="221"/>
      <c r="M390" s="221"/>
    </row>
    <row r="391" spans="7:13" ht="12.75">
      <c r="G391" s="221"/>
      <c r="H391" s="221"/>
      <c r="I391" s="221"/>
      <c r="J391" s="221"/>
      <c r="K391" s="221"/>
      <c r="L391" s="221"/>
      <c r="M391" s="221"/>
    </row>
    <row r="392" spans="7:13" ht="12.75">
      <c r="G392" s="221"/>
      <c r="H392" s="221"/>
      <c r="I392" s="221"/>
      <c r="J392" s="221"/>
      <c r="K392" s="221"/>
      <c r="L392" s="221"/>
      <c r="M392" s="221"/>
    </row>
    <row r="393" spans="7:13" ht="12.75">
      <c r="G393" s="221"/>
      <c r="H393" s="221"/>
      <c r="I393" s="221"/>
      <c r="J393" s="221"/>
      <c r="K393" s="221"/>
      <c r="L393" s="221"/>
      <c r="M393" s="221"/>
    </row>
    <row r="394" spans="7:13" ht="12.75">
      <c r="G394" s="221"/>
      <c r="H394" s="221"/>
      <c r="I394" s="221"/>
      <c r="J394" s="221"/>
      <c r="K394" s="221"/>
      <c r="L394" s="221"/>
      <c r="M394" s="221"/>
    </row>
    <row r="395" spans="7:13" ht="12.75">
      <c r="G395" s="221"/>
      <c r="H395" s="221"/>
      <c r="I395" s="221"/>
      <c r="J395" s="221"/>
      <c r="K395" s="221"/>
      <c r="L395" s="221"/>
      <c r="M395" s="221"/>
    </row>
    <row r="396" spans="7:13" ht="12.75">
      <c r="G396" s="221"/>
      <c r="H396" s="221"/>
      <c r="I396" s="221"/>
      <c r="J396" s="221"/>
      <c r="K396" s="221"/>
      <c r="L396" s="221"/>
      <c r="M396" s="221"/>
    </row>
    <row r="397" spans="7:13" ht="12.75">
      <c r="G397" s="221"/>
      <c r="H397" s="221"/>
      <c r="I397" s="221"/>
      <c r="J397" s="221"/>
      <c r="K397" s="221"/>
      <c r="L397" s="221"/>
      <c r="M397" s="221"/>
    </row>
    <row r="398" spans="7:13" ht="12.75">
      <c r="G398" s="221"/>
      <c r="H398" s="221"/>
      <c r="I398" s="221"/>
      <c r="J398" s="221"/>
      <c r="K398" s="221"/>
      <c r="L398" s="221"/>
      <c r="M398" s="221"/>
    </row>
    <row r="399" spans="7:13" ht="12.75">
      <c r="G399" s="221"/>
      <c r="H399" s="221"/>
      <c r="I399" s="221"/>
      <c r="J399" s="221"/>
      <c r="K399" s="221"/>
      <c r="L399" s="221"/>
      <c r="M399" s="221"/>
    </row>
    <row r="400" spans="7:13" ht="12.75">
      <c r="G400" s="221"/>
      <c r="H400" s="221"/>
      <c r="I400" s="221"/>
      <c r="J400" s="221"/>
      <c r="K400" s="221"/>
      <c r="L400" s="221"/>
      <c r="M400" s="221"/>
    </row>
    <row r="401" spans="7:13" ht="12.75">
      <c r="G401" s="221"/>
      <c r="H401" s="221"/>
      <c r="I401" s="221"/>
      <c r="J401" s="221"/>
      <c r="K401" s="221"/>
      <c r="L401" s="221"/>
      <c r="M401" s="221"/>
    </row>
    <row r="402" spans="7:13" ht="12.75">
      <c r="G402" s="221"/>
      <c r="H402" s="221"/>
      <c r="I402" s="221"/>
      <c r="J402" s="221"/>
      <c r="K402" s="221"/>
      <c r="L402" s="221"/>
      <c r="M402" s="221"/>
    </row>
    <row r="403" spans="7:13" ht="12.75">
      <c r="G403" s="221"/>
      <c r="H403" s="221"/>
      <c r="I403" s="221"/>
      <c r="J403" s="221"/>
      <c r="K403" s="221"/>
      <c r="L403" s="221"/>
      <c r="M403" s="221"/>
    </row>
    <row r="404" spans="7:13" ht="12.75">
      <c r="G404" s="221"/>
      <c r="H404" s="221"/>
      <c r="I404" s="221"/>
      <c r="J404" s="221"/>
      <c r="K404" s="221"/>
      <c r="L404" s="221"/>
      <c r="M404" s="221"/>
    </row>
    <row r="405" spans="7:13" ht="12.75">
      <c r="G405" s="221"/>
      <c r="H405" s="221"/>
      <c r="I405" s="221"/>
      <c r="J405" s="221"/>
      <c r="K405" s="221"/>
      <c r="L405" s="221"/>
      <c r="M405" s="221"/>
    </row>
    <row r="406" spans="7:13" ht="12.75">
      <c r="G406" s="221"/>
      <c r="H406" s="221"/>
      <c r="I406" s="221"/>
      <c r="J406" s="221"/>
      <c r="K406" s="221"/>
      <c r="L406" s="221"/>
      <c r="M406" s="221"/>
    </row>
    <row r="407" spans="7:13" ht="12.75">
      <c r="G407" s="221"/>
      <c r="H407" s="221"/>
      <c r="I407" s="221"/>
      <c r="J407" s="221"/>
      <c r="K407" s="221"/>
      <c r="L407" s="221"/>
      <c r="M407" s="221"/>
    </row>
    <row r="408" spans="7:13" ht="12.75">
      <c r="G408" s="221"/>
      <c r="H408" s="221"/>
      <c r="I408" s="221"/>
      <c r="J408" s="221"/>
      <c r="K408" s="221"/>
      <c r="L408" s="221"/>
      <c r="M408" s="221"/>
    </row>
    <row r="409" spans="7:13" ht="12.75">
      <c r="G409" s="221"/>
      <c r="H409" s="221"/>
      <c r="I409" s="221"/>
      <c r="J409" s="221"/>
      <c r="K409" s="221"/>
      <c r="L409" s="221"/>
      <c r="M409" s="221"/>
    </row>
    <row r="410" spans="7:13" ht="12.75">
      <c r="G410" s="221"/>
      <c r="H410" s="221"/>
      <c r="I410" s="221"/>
      <c r="J410" s="221"/>
      <c r="K410" s="221"/>
      <c r="L410" s="221"/>
      <c r="M410" s="221"/>
    </row>
    <row r="411" spans="7:13" ht="12.75">
      <c r="G411" s="221"/>
      <c r="H411" s="221"/>
      <c r="I411" s="221"/>
      <c r="J411" s="221"/>
      <c r="K411" s="221"/>
      <c r="L411" s="221"/>
      <c r="M411" s="221"/>
    </row>
    <row r="412" spans="7:13" ht="12.75">
      <c r="G412" s="221"/>
      <c r="H412" s="221"/>
      <c r="I412" s="221"/>
      <c r="J412" s="221"/>
      <c r="K412" s="221"/>
      <c r="L412" s="221"/>
      <c r="M412" s="221"/>
    </row>
    <row r="413" spans="7:13" ht="12.75">
      <c r="G413" s="221"/>
      <c r="H413" s="221"/>
      <c r="I413" s="221"/>
      <c r="J413" s="221"/>
      <c r="K413" s="221"/>
      <c r="L413" s="221"/>
      <c r="M413" s="221"/>
    </row>
    <row r="414" spans="7:13" ht="12.75">
      <c r="G414" s="221"/>
      <c r="H414" s="221"/>
      <c r="I414" s="221"/>
      <c r="J414" s="221"/>
      <c r="K414" s="221"/>
      <c r="L414" s="221"/>
      <c r="M414" s="221"/>
    </row>
    <row r="415" spans="7:13" ht="12.75">
      <c r="G415" s="221"/>
      <c r="H415" s="221"/>
      <c r="I415" s="221"/>
      <c r="J415" s="221"/>
      <c r="K415" s="221"/>
      <c r="L415" s="221"/>
      <c r="M415" s="221"/>
    </row>
    <row r="416" spans="7:13" ht="12.75">
      <c r="G416" s="221"/>
      <c r="H416" s="221"/>
      <c r="I416" s="221"/>
      <c r="J416" s="221"/>
      <c r="K416" s="221"/>
      <c r="L416" s="221"/>
      <c r="M416" s="221"/>
    </row>
    <row r="417" spans="7:13" ht="12.75">
      <c r="G417" s="221"/>
      <c r="H417" s="221"/>
      <c r="I417" s="221"/>
      <c r="J417" s="221"/>
      <c r="K417" s="221"/>
      <c r="L417" s="221"/>
      <c r="M417" s="221"/>
    </row>
    <row r="418" spans="7:13" ht="12.75">
      <c r="G418" s="221"/>
      <c r="H418" s="221"/>
      <c r="I418" s="221"/>
      <c r="J418" s="221"/>
      <c r="K418" s="221"/>
      <c r="L418" s="221"/>
      <c r="M418" s="221"/>
    </row>
    <row r="419" spans="7:13" ht="12.75">
      <c r="G419" s="221"/>
      <c r="H419" s="221"/>
      <c r="I419" s="221"/>
      <c r="J419" s="221"/>
      <c r="K419" s="221"/>
      <c r="L419" s="221"/>
      <c r="M419" s="221"/>
    </row>
    <row r="420" spans="7:13" ht="12.75">
      <c r="G420" s="221"/>
      <c r="H420" s="221"/>
      <c r="I420" s="221"/>
      <c r="J420" s="221"/>
      <c r="K420" s="221"/>
      <c r="L420" s="221"/>
      <c r="M420" s="221"/>
    </row>
    <row r="421" spans="7:13" ht="12.75">
      <c r="G421" s="221"/>
      <c r="H421" s="221"/>
      <c r="I421" s="221"/>
      <c r="J421" s="221"/>
      <c r="K421" s="221"/>
      <c r="L421" s="221"/>
      <c r="M421" s="221"/>
    </row>
    <row r="422" spans="7:13" ht="12.75">
      <c r="G422" s="221"/>
      <c r="H422" s="221"/>
      <c r="I422" s="221"/>
      <c r="J422" s="221"/>
      <c r="K422" s="221"/>
      <c r="L422" s="221"/>
      <c r="M422" s="221"/>
    </row>
    <row r="423" spans="7:13" ht="12.75">
      <c r="G423" s="221"/>
      <c r="H423" s="221"/>
      <c r="I423" s="221"/>
      <c r="J423" s="221"/>
      <c r="K423" s="221"/>
      <c r="L423" s="221"/>
      <c r="M423" s="221"/>
    </row>
    <row r="424" spans="7:13" ht="12.75">
      <c r="G424" s="221"/>
      <c r="H424" s="221"/>
      <c r="I424" s="221"/>
      <c r="J424" s="221"/>
      <c r="K424" s="221"/>
      <c r="L424" s="221"/>
      <c r="M424" s="221"/>
    </row>
    <row r="425" spans="7:13" ht="12.75">
      <c r="G425" s="221"/>
      <c r="H425" s="221"/>
      <c r="I425" s="221"/>
      <c r="J425" s="221"/>
      <c r="K425" s="221"/>
      <c r="L425" s="221"/>
      <c r="M425" s="221"/>
    </row>
    <row r="426" spans="7:13" ht="12.75">
      <c r="G426" s="221"/>
      <c r="H426" s="221"/>
      <c r="I426" s="221"/>
      <c r="J426" s="221"/>
      <c r="K426" s="221"/>
      <c r="L426" s="221"/>
      <c r="M426" s="221"/>
    </row>
    <row r="427" spans="7:13" ht="12.75">
      <c r="G427" s="221"/>
      <c r="H427" s="221"/>
      <c r="I427" s="221"/>
      <c r="J427" s="221"/>
      <c r="K427" s="221"/>
      <c r="L427" s="221"/>
      <c r="M427" s="221"/>
    </row>
    <row r="428" spans="7:13" ht="12.75">
      <c r="G428" s="221"/>
      <c r="H428" s="221"/>
      <c r="I428" s="221"/>
      <c r="J428" s="221"/>
      <c r="K428" s="221"/>
      <c r="L428" s="221"/>
      <c r="M428" s="221"/>
    </row>
    <row r="429" spans="7:13" ht="12.75">
      <c r="G429" s="221"/>
      <c r="H429" s="221"/>
      <c r="I429" s="221"/>
      <c r="J429" s="221"/>
      <c r="K429" s="221"/>
      <c r="L429" s="221"/>
      <c r="M429" s="221"/>
    </row>
    <row r="430" spans="7:13" ht="12.75">
      <c r="G430" s="221"/>
      <c r="H430" s="221"/>
      <c r="I430" s="221"/>
      <c r="J430" s="221"/>
      <c r="K430" s="221"/>
      <c r="L430" s="221"/>
      <c r="M430" s="221"/>
    </row>
    <row r="431" spans="7:13" ht="12.75">
      <c r="G431" s="221"/>
      <c r="H431" s="221"/>
      <c r="I431" s="221"/>
      <c r="J431" s="221"/>
      <c r="K431" s="221"/>
      <c r="L431" s="221"/>
      <c r="M431" s="221"/>
    </row>
    <row r="432" spans="7:13" ht="12.75">
      <c r="G432" s="221"/>
      <c r="H432" s="221"/>
      <c r="I432" s="221"/>
      <c r="J432" s="221"/>
      <c r="K432" s="221"/>
      <c r="L432" s="221"/>
      <c r="M432" s="221"/>
    </row>
    <row r="433" spans="7:13" ht="12.75">
      <c r="G433" s="221"/>
      <c r="H433" s="221"/>
      <c r="I433" s="221"/>
      <c r="J433" s="221"/>
      <c r="K433" s="221"/>
      <c r="L433" s="221"/>
      <c r="M433" s="221"/>
    </row>
    <row r="434" spans="7:13" ht="12.75">
      <c r="G434" s="221"/>
      <c r="H434" s="221"/>
      <c r="I434" s="221"/>
      <c r="J434" s="221"/>
      <c r="K434" s="221"/>
      <c r="L434" s="221"/>
      <c r="M434" s="221"/>
    </row>
    <row r="435" spans="7:13" ht="12.75">
      <c r="G435" s="221"/>
      <c r="H435" s="221"/>
      <c r="I435" s="221"/>
      <c r="J435" s="221"/>
      <c r="K435" s="221"/>
      <c r="L435" s="221"/>
      <c r="M435" s="221"/>
    </row>
    <row r="436" spans="7:13" ht="12.75">
      <c r="G436" s="221"/>
      <c r="H436" s="221"/>
      <c r="I436" s="221"/>
      <c r="J436" s="221"/>
      <c r="K436" s="221"/>
      <c r="L436" s="221"/>
      <c r="M436" s="221"/>
    </row>
    <row r="437" spans="7:13" ht="12.75">
      <c r="G437" s="221"/>
      <c r="H437" s="221"/>
      <c r="I437" s="221"/>
      <c r="J437" s="221"/>
      <c r="K437" s="221"/>
      <c r="L437" s="221"/>
      <c r="M437" s="221"/>
    </row>
    <row r="438" spans="7:13" ht="12.75">
      <c r="G438" s="221"/>
      <c r="H438" s="221"/>
      <c r="I438" s="221"/>
      <c r="J438" s="221"/>
      <c r="K438" s="221"/>
      <c r="L438" s="221"/>
      <c r="M438" s="221"/>
    </row>
    <row r="439" spans="7:13" ht="12.75">
      <c r="G439" s="221"/>
      <c r="H439" s="221"/>
      <c r="I439" s="221"/>
      <c r="J439" s="221"/>
      <c r="K439" s="221"/>
      <c r="L439" s="221"/>
      <c r="M439" s="221"/>
    </row>
    <row r="440" spans="7:13" ht="12.75">
      <c r="G440" s="221"/>
      <c r="H440" s="221"/>
      <c r="I440" s="221"/>
      <c r="J440" s="221"/>
      <c r="K440" s="221"/>
      <c r="L440" s="221"/>
      <c r="M440" s="221"/>
    </row>
    <row r="441" spans="7:13" ht="12.75">
      <c r="G441" s="221"/>
      <c r="H441" s="221"/>
      <c r="I441" s="221"/>
      <c r="J441" s="221"/>
      <c r="K441" s="221"/>
      <c r="L441" s="221"/>
      <c r="M441" s="221"/>
    </row>
    <row r="442" spans="7:13" ht="12.75">
      <c r="G442" s="221"/>
      <c r="H442" s="221"/>
      <c r="I442" s="221"/>
      <c r="J442" s="221"/>
      <c r="K442" s="221"/>
      <c r="L442" s="221"/>
      <c r="M442" s="221"/>
    </row>
    <row r="443" spans="7:13" ht="12.75">
      <c r="G443" s="221"/>
      <c r="H443" s="221"/>
      <c r="I443" s="221"/>
      <c r="J443" s="221"/>
      <c r="K443" s="221"/>
      <c r="L443" s="221"/>
      <c r="M443" s="221"/>
    </row>
    <row r="444" spans="7:13" ht="12.75">
      <c r="G444" s="221"/>
      <c r="H444" s="221"/>
      <c r="I444" s="221"/>
      <c r="J444" s="221"/>
      <c r="K444" s="221"/>
      <c r="L444" s="221"/>
      <c r="M444" s="221"/>
    </row>
    <row r="445" spans="7:13" ht="12.75">
      <c r="G445" s="221"/>
      <c r="H445" s="221"/>
      <c r="I445" s="221"/>
      <c r="J445" s="221"/>
      <c r="K445" s="221"/>
      <c r="L445" s="221"/>
      <c r="M445" s="221"/>
    </row>
    <row r="446" spans="7:13" ht="12.75">
      <c r="G446" s="221"/>
      <c r="H446" s="221"/>
      <c r="I446" s="221"/>
      <c r="J446" s="221"/>
      <c r="K446" s="221"/>
      <c r="L446" s="221"/>
      <c r="M446" s="221"/>
    </row>
    <row r="447" spans="7:13" ht="12.75">
      <c r="G447" s="221"/>
      <c r="H447" s="221"/>
      <c r="I447" s="221"/>
      <c r="J447" s="221"/>
      <c r="K447" s="221"/>
      <c r="L447" s="221"/>
      <c r="M447" s="221"/>
    </row>
    <row r="448" spans="7:13" ht="12.75">
      <c r="G448" s="221"/>
      <c r="H448" s="221"/>
      <c r="I448" s="221"/>
      <c r="J448" s="221"/>
      <c r="K448" s="221"/>
      <c r="L448" s="221"/>
      <c r="M448" s="221"/>
    </row>
    <row r="449" spans="7:13" ht="12.75">
      <c r="G449" s="221"/>
      <c r="H449" s="221"/>
      <c r="I449" s="221"/>
      <c r="J449" s="221"/>
      <c r="K449" s="221"/>
      <c r="L449" s="221"/>
      <c r="M449" s="221"/>
    </row>
    <row r="450" spans="7:13" ht="12.75">
      <c r="G450" s="221"/>
      <c r="H450" s="221"/>
      <c r="I450" s="221"/>
      <c r="J450" s="221"/>
      <c r="K450" s="221"/>
      <c r="L450" s="221"/>
      <c r="M450" s="221"/>
    </row>
    <row r="451" spans="7:13" ht="12.75">
      <c r="G451" s="221"/>
      <c r="H451" s="221"/>
      <c r="I451" s="221"/>
      <c r="J451" s="221"/>
      <c r="K451" s="221"/>
      <c r="L451" s="221"/>
      <c r="M451" s="221"/>
    </row>
    <row r="452" spans="7:13" ht="12.75">
      <c r="G452" s="221"/>
      <c r="H452" s="221"/>
      <c r="I452" s="221"/>
      <c r="J452" s="221"/>
      <c r="K452" s="221"/>
      <c r="L452" s="221"/>
      <c r="M452" s="221"/>
    </row>
    <row r="453" spans="7:13" ht="12.75">
      <c r="G453" s="221"/>
      <c r="H453" s="221"/>
      <c r="I453" s="221"/>
      <c r="J453" s="221"/>
      <c r="K453" s="221"/>
      <c r="L453" s="221"/>
      <c r="M453" s="221"/>
    </row>
    <row r="454" spans="7:13" ht="12.75">
      <c r="G454" s="221"/>
      <c r="H454" s="221"/>
      <c r="I454" s="221"/>
      <c r="J454" s="221"/>
      <c r="K454" s="221"/>
      <c r="L454" s="221"/>
      <c r="M454" s="221"/>
    </row>
    <row r="455" spans="7:13" ht="12.75">
      <c r="G455" s="221"/>
      <c r="H455" s="221"/>
      <c r="I455" s="221"/>
      <c r="J455" s="221"/>
      <c r="K455" s="221"/>
      <c r="L455" s="221"/>
      <c r="M455" s="221"/>
    </row>
    <row r="456" spans="7:13" ht="12.75">
      <c r="G456" s="221"/>
      <c r="H456" s="221"/>
      <c r="I456" s="221"/>
      <c r="J456" s="221"/>
      <c r="K456" s="221"/>
      <c r="L456" s="221"/>
      <c r="M456" s="221"/>
    </row>
    <row r="457" spans="7:13" ht="12.75">
      <c r="G457" s="221"/>
      <c r="H457" s="221"/>
      <c r="I457" s="221"/>
      <c r="J457" s="221"/>
      <c r="K457" s="221"/>
      <c r="L457" s="221"/>
      <c r="M457" s="221"/>
    </row>
    <row r="458" spans="7:13" ht="12.75">
      <c r="G458" s="221"/>
      <c r="H458" s="221"/>
      <c r="I458" s="221"/>
      <c r="J458" s="221"/>
      <c r="K458" s="221"/>
      <c r="L458" s="221"/>
      <c r="M458" s="221"/>
    </row>
    <row r="459" spans="7:13" ht="12.75">
      <c r="G459" s="221"/>
      <c r="H459" s="221"/>
      <c r="I459" s="221"/>
      <c r="J459" s="221"/>
      <c r="K459" s="221"/>
      <c r="L459" s="221"/>
      <c r="M459" s="221"/>
    </row>
    <row r="460" spans="7:13" ht="12.75">
      <c r="G460" s="221"/>
      <c r="H460" s="221"/>
      <c r="I460" s="221"/>
      <c r="J460" s="221"/>
      <c r="K460" s="221"/>
      <c r="L460" s="221"/>
      <c r="M460" s="221"/>
    </row>
    <row r="461" spans="7:13" ht="12.75">
      <c r="G461" s="221"/>
      <c r="H461" s="221"/>
      <c r="I461" s="221"/>
      <c r="J461" s="221"/>
      <c r="K461" s="221"/>
      <c r="L461" s="221"/>
      <c r="M461" s="221"/>
    </row>
    <row r="462" spans="7:13" ht="12.75">
      <c r="G462" s="221"/>
      <c r="H462" s="221"/>
      <c r="I462" s="221"/>
      <c r="J462" s="221"/>
      <c r="K462" s="221"/>
      <c r="L462" s="221"/>
      <c r="M462" s="221"/>
    </row>
    <row r="463" spans="7:13" ht="12.75">
      <c r="G463" s="221"/>
      <c r="H463" s="221"/>
      <c r="I463" s="221"/>
      <c r="J463" s="221"/>
      <c r="K463" s="221"/>
      <c r="L463" s="221"/>
      <c r="M463" s="221"/>
    </row>
    <row r="464" spans="7:13" ht="12.75">
      <c r="G464" s="221"/>
      <c r="H464" s="221"/>
      <c r="I464" s="221"/>
      <c r="J464" s="221"/>
      <c r="K464" s="221"/>
      <c r="L464" s="221"/>
      <c r="M464" s="221"/>
    </row>
    <row r="465" spans="7:13" ht="12.75">
      <c r="G465" s="221"/>
      <c r="H465" s="221"/>
      <c r="I465" s="221"/>
      <c r="J465" s="221"/>
      <c r="K465" s="221"/>
      <c r="L465" s="221"/>
      <c r="M465" s="221"/>
    </row>
    <row r="466" spans="7:13" ht="12.75">
      <c r="G466" s="221"/>
      <c r="H466" s="221"/>
      <c r="I466" s="221"/>
      <c r="J466" s="221"/>
      <c r="K466" s="221"/>
      <c r="L466" s="221"/>
      <c r="M466" s="221"/>
    </row>
    <row r="467" spans="7:13" ht="12.75">
      <c r="G467" s="221"/>
      <c r="H467" s="221"/>
      <c r="I467" s="221"/>
      <c r="J467" s="221"/>
      <c r="K467" s="221"/>
      <c r="L467" s="221"/>
      <c r="M467" s="221"/>
    </row>
    <row r="468" spans="7:13" ht="12.75">
      <c r="G468" s="221"/>
      <c r="H468" s="221"/>
      <c r="I468" s="221"/>
      <c r="J468" s="221"/>
      <c r="K468" s="221"/>
      <c r="L468" s="221"/>
      <c r="M468" s="221"/>
    </row>
    <row r="469" spans="7:13" ht="12.75">
      <c r="G469" s="221"/>
      <c r="H469" s="221"/>
      <c r="I469" s="221"/>
      <c r="J469" s="221"/>
      <c r="K469" s="221"/>
      <c r="L469" s="221"/>
      <c r="M469" s="221"/>
    </row>
    <row r="470" spans="7:13" ht="12.75">
      <c r="G470" s="221"/>
      <c r="H470" s="221"/>
      <c r="I470" s="221"/>
      <c r="J470" s="221"/>
      <c r="K470" s="221"/>
      <c r="L470" s="221"/>
      <c r="M470" s="221"/>
    </row>
    <row r="471" spans="7:13" ht="12.75">
      <c r="G471" s="221"/>
      <c r="H471" s="221"/>
      <c r="I471" s="221"/>
      <c r="J471" s="221"/>
      <c r="K471" s="221"/>
      <c r="L471" s="221"/>
      <c r="M471" s="221"/>
    </row>
    <row r="472" spans="7:13" ht="12.75">
      <c r="G472" s="221"/>
      <c r="H472" s="221"/>
      <c r="I472" s="221"/>
      <c r="J472" s="221"/>
      <c r="K472" s="221"/>
      <c r="L472" s="221"/>
      <c r="M472" s="221"/>
    </row>
    <row r="473" spans="7:13" ht="12.75">
      <c r="G473" s="221"/>
      <c r="H473" s="221"/>
      <c r="I473" s="221"/>
      <c r="J473" s="221"/>
      <c r="K473" s="221"/>
      <c r="L473" s="221"/>
      <c r="M473" s="221"/>
    </row>
    <row r="474" spans="7:13" ht="12.75">
      <c r="G474" s="221"/>
      <c r="H474" s="221"/>
      <c r="I474" s="221"/>
      <c r="J474" s="221"/>
      <c r="K474" s="221"/>
      <c r="L474" s="221"/>
      <c r="M474" s="221"/>
    </row>
    <row r="475" spans="7:13" ht="12.75">
      <c r="G475" s="221"/>
      <c r="H475" s="221"/>
      <c r="I475" s="221"/>
      <c r="J475" s="221"/>
      <c r="K475" s="221"/>
      <c r="L475" s="221"/>
      <c r="M475" s="221"/>
    </row>
    <row r="476" spans="7:13" ht="12.75">
      <c r="G476" s="221"/>
      <c r="H476" s="221"/>
      <c r="I476" s="221"/>
      <c r="J476" s="221"/>
      <c r="K476" s="221"/>
      <c r="L476" s="221"/>
      <c r="M476" s="221"/>
    </row>
    <row r="477" spans="7:13" ht="12.75">
      <c r="G477" s="221"/>
      <c r="H477" s="221"/>
      <c r="I477" s="221"/>
      <c r="J477" s="221"/>
      <c r="K477" s="221"/>
      <c r="L477" s="221"/>
      <c r="M477" s="221"/>
    </row>
    <row r="478" spans="7:13" ht="12.75">
      <c r="G478" s="221"/>
      <c r="H478" s="221"/>
      <c r="I478" s="221"/>
      <c r="J478" s="221"/>
      <c r="K478" s="221"/>
      <c r="L478" s="221"/>
      <c r="M478" s="221"/>
    </row>
    <row r="479" spans="7:13" ht="12.75">
      <c r="G479" s="221"/>
      <c r="H479" s="221"/>
      <c r="I479" s="221"/>
      <c r="J479" s="221"/>
      <c r="K479" s="221"/>
      <c r="L479" s="221"/>
      <c r="M479" s="221"/>
    </row>
    <row r="480" spans="7:13" ht="12.75">
      <c r="G480" s="221"/>
      <c r="H480" s="221"/>
      <c r="I480" s="221"/>
      <c r="J480" s="221"/>
      <c r="K480" s="221"/>
      <c r="L480" s="221"/>
      <c r="M480" s="221"/>
    </row>
    <row r="481" spans="7:13" ht="12.75">
      <c r="G481" s="221"/>
      <c r="H481" s="221"/>
      <c r="I481" s="221"/>
      <c r="J481" s="221"/>
      <c r="K481" s="221"/>
      <c r="L481" s="221"/>
      <c r="M481" s="221"/>
    </row>
    <row r="482" spans="7:13" ht="12.75">
      <c r="G482" s="221"/>
      <c r="H482" s="221"/>
      <c r="I482" s="221"/>
      <c r="J482" s="221"/>
      <c r="K482" s="221"/>
      <c r="L482" s="221"/>
      <c r="M482" s="221"/>
    </row>
    <row r="483" spans="7:13" ht="12.75">
      <c r="G483" s="221"/>
      <c r="H483" s="221"/>
      <c r="I483" s="221"/>
      <c r="J483" s="221"/>
      <c r="K483" s="221"/>
      <c r="L483" s="221"/>
      <c r="M483" s="221"/>
    </row>
    <row r="484" spans="7:13" ht="12.75">
      <c r="G484" s="221"/>
      <c r="H484" s="221"/>
      <c r="I484" s="221"/>
      <c r="J484" s="221"/>
      <c r="K484" s="221"/>
      <c r="L484" s="221"/>
      <c r="M484" s="221"/>
    </row>
    <row r="485" spans="7:13" ht="12.75">
      <c r="G485" s="221"/>
      <c r="H485" s="221"/>
      <c r="I485" s="221"/>
      <c r="J485" s="221"/>
      <c r="K485" s="221"/>
      <c r="L485" s="221"/>
      <c r="M485" s="221"/>
    </row>
    <row r="486" spans="7:13" ht="12.75">
      <c r="G486" s="221"/>
      <c r="H486" s="221"/>
      <c r="I486" s="221"/>
      <c r="J486" s="221"/>
      <c r="K486" s="221"/>
      <c r="L486" s="221"/>
      <c r="M486" s="221"/>
    </row>
    <row r="487" spans="7:13" ht="12.75">
      <c r="G487" s="221"/>
      <c r="H487" s="221"/>
      <c r="I487" s="221"/>
      <c r="J487" s="221"/>
      <c r="K487" s="221"/>
      <c r="L487" s="221"/>
      <c r="M487" s="221"/>
    </row>
    <row r="488" spans="7:13" ht="12.75">
      <c r="G488" s="221"/>
      <c r="H488" s="221"/>
      <c r="I488" s="221"/>
      <c r="J488" s="221"/>
      <c r="K488" s="221"/>
      <c r="L488" s="221"/>
      <c r="M488" s="221"/>
    </row>
    <row r="489" spans="7:13" ht="12.75">
      <c r="G489" s="221"/>
      <c r="H489" s="221"/>
      <c r="I489" s="221"/>
      <c r="J489" s="221"/>
      <c r="K489" s="221"/>
      <c r="L489" s="221"/>
      <c r="M489" s="221"/>
    </row>
    <row r="490" spans="7:13" ht="12.75">
      <c r="G490" s="221"/>
      <c r="H490" s="221"/>
      <c r="I490" s="221"/>
      <c r="J490" s="221"/>
      <c r="K490" s="221"/>
      <c r="L490" s="221"/>
      <c r="M490" s="221"/>
    </row>
    <row r="491" spans="7:13" ht="12.75">
      <c r="G491" s="221"/>
      <c r="H491" s="221"/>
      <c r="I491" s="221"/>
      <c r="J491" s="221"/>
      <c r="K491" s="221"/>
      <c r="L491" s="221"/>
      <c r="M491" s="221"/>
    </row>
    <row r="492" spans="7:13" ht="12.75">
      <c r="G492" s="221"/>
      <c r="H492" s="221"/>
      <c r="I492" s="221"/>
      <c r="J492" s="221"/>
      <c r="K492" s="221"/>
      <c r="L492" s="221"/>
      <c r="M492" s="221"/>
    </row>
    <row r="493" spans="7:13" ht="12.75">
      <c r="G493" s="221"/>
      <c r="H493" s="221"/>
      <c r="I493" s="221"/>
      <c r="J493" s="221"/>
      <c r="K493" s="221"/>
      <c r="L493" s="221"/>
      <c r="M493" s="221"/>
    </row>
    <row r="494" spans="7:13" ht="12.75">
      <c r="G494" s="221"/>
      <c r="H494" s="221"/>
      <c r="I494" s="221"/>
      <c r="J494" s="221"/>
      <c r="K494" s="221"/>
      <c r="L494" s="221"/>
      <c r="M494" s="221"/>
    </row>
    <row r="495" spans="7:13" ht="12.75">
      <c r="G495" s="221"/>
      <c r="H495" s="221"/>
      <c r="I495" s="221"/>
      <c r="J495" s="221"/>
      <c r="K495" s="221"/>
      <c r="L495" s="221"/>
      <c r="M495" s="221"/>
    </row>
    <row r="496" spans="7:13" ht="12.75">
      <c r="G496" s="221"/>
      <c r="H496" s="221"/>
      <c r="I496" s="221"/>
      <c r="J496" s="221"/>
      <c r="K496" s="221"/>
      <c r="L496" s="221"/>
      <c r="M496" s="221"/>
    </row>
    <row r="497" spans="7:13" ht="12.75">
      <c r="G497" s="221"/>
      <c r="H497" s="221"/>
      <c r="I497" s="221"/>
      <c r="J497" s="221"/>
      <c r="K497" s="221"/>
      <c r="L497" s="221"/>
      <c r="M497" s="221"/>
    </row>
    <row r="498" spans="7:13" ht="12.75">
      <c r="G498" s="221"/>
      <c r="H498" s="221"/>
      <c r="I498" s="221"/>
      <c r="J498" s="221"/>
      <c r="K498" s="221"/>
      <c r="L498" s="221"/>
      <c r="M498" s="221"/>
    </row>
    <row r="499" spans="7:13" ht="12.75">
      <c r="G499" s="221"/>
      <c r="H499" s="221"/>
      <c r="I499" s="221"/>
      <c r="J499" s="221"/>
      <c r="K499" s="221"/>
      <c r="L499" s="221"/>
      <c r="M499" s="221"/>
    </row>
    <row r="500" spans="7:13" ht="12.75">
      <c r="G500" s="221"/>
      <c r="H500" s="221"/>
      <c r="I500" s="221"/>
      <c r="J500" s="221"/>
      <c r="K500" s="221"/>
      <c r="L500" s="221"/>
      <c r="M500" s="221"/>
    </row>
    <row r="501" spans="7:13" ht="12.75">
      <c r="G501" s="221"/>
      <c r="H501" s="221"/>
      <c r="I501" s="221"/>
      <c r="J501" s="221"/>
      <c r="K501" s="221"/>
      <c r="L501" s="221"/>
      <c r="M501" s="221"/>
    </row>
    <row r="502" spans="7:13" ht="12.75">
      <c r="G502" s="221"/>
      <c r="H502" s="221"/>
      <c r="I502" s="221"/>
      <c r="J502" s="221"/>
      <c r="K502" s="221"/>
      <c r="L502" s="221"/>
      <c r="M502" s="221"/>
    </row>
    <row r="503" spans="7:13" ht="12.75">
      <c r="G503" s="221"/>
      <c r="H503" s="221"/>
      <c r="I503" s="221"/>
      <c r="J503" s="221"/>
      <c r="K503" s="221"/>
      <c r="L503" s="221"/>
      <c r="M503" s="221"/>
    </row>
    <row r="504" spans="7:13" ht="12.75">
      <c r="G504" s="221"/>
      <c r="H504" s="221"/>
      <c r="I504" s="221"/>
      <c r="J504" s="221"/>
      <c r="K504" s="221"/>
      <c r="L504" s="221"/>
      <c r="M504" s="221"/>
    </row>
    <row r="505" spans="7:13" ht="12.75">
      <c r="G505" s="221"/>
      <c r="H505" s="221"/>
      <c r="I505" s="221"/>
      <c r="J505" s="221"/>
      <c r="K505" s="221"/>
      <c r="L505" s="221"/>
      <c r="M505" s="221"/>
    </row>
    <row r="506" spans="7:13" ht="12.75">
      <c r="G506" s="221"/>
      <c r="H506" s="221"/>
      <c r="I506" s="221"/>
      <c r="J506" s="221"/>
      <c r="K506" s="221"/>
      <c r="L506" s="221"/>
      <c r="M506" s="221"/>
    </row>
    <row r="507" spans="7:13" ht="12.75">
      <c r="G507" s="221"/>
      <c r="H507" s="221"/>
      <c r="I507" s="221"/>
      <c r="J507" s="221"/>
      <c r="K507" s="221"/>
      <c r="L507" s="221"/>
      <c r="M507" s="221"/>
    </row>
    <row r="508" spans="7:13" ht="12.75">
      <c r="G508" s="221"/>
      <c r="H508" s="221"/>
      <c r="I508" s="221"/>
      <c r="J508" s="221"/>
      <c r="K508" s="221"/>
      <c r="L508" s="221"/>
      <c r="M508" s="221"/>
    </row>
    <row r="509" spans="7:13" ht="12.75">
      <c r="G509" s="221"/>
      <c r="H509" s="221"/>
      <c r="I509" s="221"/>
      <c r="J509" s="221"/>
      <c r="K509" s="221"/>
      <c r="L509" s="221"/>
      <c r="M509" s="221"/>
    </row>
    <row r="510" spans="7:13" ht="12.75">
      <c r="G510" s="221"/>
      <c r="H510" s="221"/>
      <c r="I510" s="221"/>
      <c r="J510" s="221"/>
      <c r="K510" s="221"/>
      <c r="L510" s="221"/>
      <c r="M510" s="221"/>
    </row>
    <row r="511" spans="7:13" ht="12.75">
      <c r="G511" s="221"/>
      <c r="H511" s="221"/>
      <c r="I511" s="221"/>
      <c r="J511" s="221"/>
      <c r="K511" s="221"/>
      <c r="L511" s="221"/>
      <c r="M511" s="221"/>
    </row>
    <row r="512" spans="7:13" ht="12.75">
      <c r="G512" s="221"/>
      <c r="H512" s="221"/>
      <c r="I512" s="221"/>
      <c r="J512" s="221"/>
      <c r="K512" s="221"/>
      <c r="L512" s="221"/>
      <c r="M512" s="221"/>
    </row>
    <row r="513" spans="7:13" ht="12.75">
      <c r="G513" s="221"/>
      <c r="H513" s="221"/>
      <c r="I513" s="221"/>
      <c r="J513" s="221"/>
      <c r="K513" s="221"/>
      <c r="L513" s="221"/>
      <c r="M513" s="221"/>
    </row>
    <row r="514" spans="7:13" ht="12.75">
      <c r="G514" s="221"/>
      <c r="H514" s="221"/>
      <c r="I514" s="221"/>
      <c r="J514" s="221"/>
      <c r="K514" s="221"/>
      <c r="L514" s="221"/>
      <c r="M514" s="221"/>
    </row>
    <row r="515" spans="7:13" ht="12.75">
      <c r="G515" s="221"/>
      <c r="H515" s="221"/>
      <c r="I515" s="221"/>
      <c r="J515" s="221"/>
      <c r="K515" s="221"/>
      <c r="L515" s="221"/>
      <c r="M515" s="221"/>
    </row>
    <row r="516" spans="7:13" ht="12.75">
      <c r="G516" s="221"/>
      <c r="H516" s="221"/>
      <c r="I516" s="221"/>
      <c r="J516" s="221"/>
      <c r="K516" s="221"/>
      <c r="L516" s="221"/>
      <c r="M516" s="221"/>
    </row>
    <row r="517" spans="7:13" ht="12.75">
      <c r="G517" s="221"/>
      <c r="H517" s="221"/>
      <c r="I517" s="221"/>
      <c r="J517" s="221"/>
      <c r="K517" s="221"/>
      <c r="L517" s="221"/>
      <c r="M517" s="221"/>
    </row>
    <row r="518" spans="7:13" ht="12.75">
      <c r="G518" s="221"/>
      <c r="H518" s="221"/>
      <c r="I518" s="221"/>
      <c r="J518" s="221"/>
      <c r="K518" s="221"/>
      <c r="L518" s="221"/>
      <c r="M518" s="221"/>
    </row>
    <row r="519" spans="7:13" ht="12.75">
      <c r="G519" s="221"/>
      <c r="H519" s="221"/>
      <c r="I519" s="221"/>
      <c r="J519" s="221"/>
      <c r="K519" s="221"/>
      <c r="L519" s="221"/>
      <c r="M519" s="221"/>
    </row>
    <row r="520" spans="7:13" ht="12.75">
      <c r="G520" s="221"/>
      <c r="H520" s="221"/>
      <c r="I520" s="221"/>
      <c r="J520" s="221"/>
      <c r="K520" s="221"/>
      <c r="L520" s="221"/>
      <c r="M520" s="221"/>
    </row>
    <row r="521" spans="7:13" ht="12.75">
      <c r="G521" s="221"/>
      <c r="H521" s="221"/>
      <c r="I521" s="221"/>
      <c r="J521" s="221"/>
      <c r="K521" s="221"/>
      <c r="L521" s="221"/>
      <c r="M521" s="221"/>
    </row>
    <row r="522" spans="7:13" ht="12.75">
      <c r="G522" s="221"/>
      <c r="H522" s="221"/>
      <c r="I522" s="221"/>
      <c r="J522" s="221"/>
      <c r="K522" s="221"/>
      <c r="L522" s="221"/>
      <c r="M522" s="221"/>
    </row>
    <row r="523" spans="7:13" ht="12.75">
      <c r="G523" s="221"/>
      <c r="H523" s="221"/>
      <c r="I523" s="221"/>
      <c r="J523" s="221"/>
      <c r="K523" s="221"/>
      <c r="L523" s="221"/>
      <c r="M523" s="221"/>
    </row>
    <row r="524" spans="7:13" ht="12.75">
      <c r="G524" s="221"/>
      <c r="H524" s="221"/>
      <c r="I524" s="221"/>
      <c r="J524" s="221"/>
      <c r="K524" s="221"/>
      <c r="L524" s="221"/>
      <c r="M524" s="221"/>
    </row>
    <row r="525" spans="7:13" ht="12.75">
      <c r="G525" s="221"/>
      <c r="H525" s="221"/>
      <c r="I525" s="221"/>
      <c r="J525" s="221"/>
      <c r="K525" s="221"/>
      <c r="L525" s="221"/>
      <c r="M525" s="221"/>
    </row>
    <row r="526" spans="7:13" ht="12.75">
      <c r="G526" s="221"/>
      <c r="H526" s="221"/>
      <c r="I526" s="221"/>
      <c r="J526" s="221"/>
      <c r="K526" s="221"/>
      <c r="L526" s="221"/>
      <c r="M526" s="221"/>
    </row>
    <row r="527" spans="7:13" ht="12.75">
      <c r="G527" s="221"/>
      <c r="H527" s="221"/>
      <c r="I527" s="221"/>
      <c r="J527" s="221"/>
      <c r="K527" s="221"/>
      <c r="L527" s="221"/>
      <c r="M527" s="221"/>
    </row>
    <row r="528" spans="7:13" ht="12.75">
      <c r="G528" s="221"/>
      <c r="H528" s="221"/>
      <c r="I528" s="221"/>
      <c r="J528" s="221"/>
      <c r="K528" s="221"/>
      <c r="L528" s="221"/>
      <c r="M528" s="221"/>
    </row>
    <row r="529" spans="7:13" ht="12.75">
      <c r="G529" s="221"/>
      <c r="H529" s="221"/>
      <c r="I529" s="221"/>
      <c r="J529" s="221"/>
      <c r="K529" s="221"/>
      <c r="L529" s="221"/>
      <c r="M529" s="221"/>
    </row>
    <row r="530" spans="7:13" ht="12.75">
      <c r="G530" s="221"/>
      <c r="H530" s="221"/>
      <c r="I530" s="221"/>
      <c r="J530" s="221"/>
      <c r="K530" s="221"/>
      <c r="L530" s="221"/>
      <c r="M530" s="221"/>
    </row>
    <row r="531" spans="7:13" ht="12.75">
      <c r="G531" s="221"/>
      <c r="H531" s="221"/>
      <c r="I531" s="221"/>
      <c r="J531" s="221"/>
      <c r="K531" s="221"/>
      <c r="L531" s="221"/>
      <c r="M531" s="221"/>
    </row>
    <row r="532" spans="7:13" ht="12.75">
      <c r="G532" s="221"/>
      <c r="H532" s="221"/>
      <c r="I532" s="221"/>
      <c r="J532" s="221"/>
      <c r="K532" s="221"/>
      <c r="L532" s="221"/>
      <c r="M532" s="221"/>
    </row>
    <row r="533" spans="7:13" ht="12.75">
      <c r="G533" s="221"/>
      <c r="H533" s="221"/>
      <c r="I533" s="221"/>
      <c r="J533" s="221"/>
      <c r="K533" s="221"/>
      <c r="L533" s="221"/>
      <c r="M533" s="221"/>
    </row>
    <row r="534" spans="7:13" ht="12.75">
      <c r="G534" s="221"/>
      <c r="H534" s="221"/>
      <c r="I534" s="221"/>
      <c r="J534" s="221"/>
      <c r="K534" s="221"/>
      <c r="L534" s="221"/>
      <c r="M534" s="221"/>
    </row>
    <row r="535" spans="7:13" ht="12.75">
      <c r="G535" s="221"/>
      <c r="H535" s="221"/>
      <c r="I535" s="221"/>
      <c r="J535" s="221"/>
      <c r="K535" s="221"/>
      <c r="L535" s="221"/>
      <c r="M535" s="221"/>
    </row>
    <row r="536" spans="7:13" ht="12.75">
      <c r="G536" s="221"/>
      <c r="H536" s="221"/>
      <c r="I536" s="221"/>
      <c r="J536" s="221"/>
      <c r="K536" s="221"/>
      <c r="L536" s="221"/>
      <c r="M536" s="221"/>
    </row>
    <row r="537" spans="7:13" ht="12.75">
      <c r="G537" s="221"/>
      <c r="H537" s="221"/>
      <c r="I537" s="221"/>
      <c r="J537" s="221"/>
      <c r="K537" s="221"/>
      <c r="L537" s="221"/>
      <c r="M537" s="221"/>
    </row>
    <row r="538" spans="7:13" ht="12.75">
      <c r="G538" s="221"/>
      <c r="H538" s="221"/>
      <c r="I538" s="221"/>
      <c r="J538" s="221"/>
      <c r="K538" s="221"/>
      <c r="L538" s="221"/>
      <c r="M538" s="221"/>
    </row>
    <row r="539" spans="7:13" ht="12.75">
      <c r="G539" s="221"/>
      <c r="H539" s="221"/>
      <c r="I539" s="221"/>
      <c r="J539" s="221"/>
      <c r="K539" s="221"/>
      <c r="L539" s="221"/>
      <c r="M539" s="221"/>
    </row>
    <row r="540" spans="7:13" ht="12.75">
      <c r="G540" s="221"/>
      <c r="H540" s="221"/>
      <c r="I540" s="221"/>
      <c r="J540" s="221"/>
      <c r="K540" s="221"/>
      <c r="L540" s="221"/>
      <c r="M540" s="221"/>
    </row>
    <row r="541" spans="7:13" ht="12.75">
      <c r="G541" s="221"/>
      <c r="H541" s="221"/>
      <c r="I541" s="221"/>
      <c r="J541" s="221"/>
      <c r="K541" s="221"/>
      <c r="L541" s="221"/>
      <c r="M541" s="221"/>
    </row>
    <row r="542" spans="7:13" ht="12.75">
      <c r="G542" s="221"/>
      <c r="H542" s="221"/>
      <c r="I542" s="221"/>
      <c r="J542" s="221"/>
      <c r="K542" s="221"/>
      <c r="L542" s="221"/>
      <c r="M542" s="221"/>
    </row>
    <row r="543" spans="7:13" ht="12.75">
      <c r="G543" s="221"/>
      <c r="H543" s="221"/>
      <c r="I543" s="221"/>
      <c r="J543" s="221"/>
      <c r="K543" s="221"/>
      <c r="L543" s="221"/>
      <c r="M543" s="221"/>
    </row>
    <row r="544" spans="7:13" ht="12.75">
      <c r="G544" s="221"/>
      <c r="H544" s="221"/>
      <c r="I544" s="221"/>
      <c r="J544" s="221"/>
      <c r="K544" s="221"/>
      <c r="L544" s="221"/>
      <c r="M544" s="221"/>
    </row>
    <row r="545" spans="7:13" ht="12.75">
      <c r="G545" s="221"/>
      <c r="H545" s="221"/>
      <c r="I545" s="221"/>
      <c r="J545" s="221"/>
      <c r="K545" s="221"/>
      <c r="L545" s="221"/>
      <c r="M545" s="221"/>
    </row>
    <row r="546" spans="7:13" ht="12.75">
      <c r="G546" s="221"/>
      <c r="H546" s="221"/>
      <c r="I546" s="221"/>
      <c r="J546" s="221"/>
      <c r="K546" s="221"/>
      <c r="L546" s="221"/>
      <c r="M546" s="221"/>
    </row>
    <row r="547" spans="7:13" ht="12.75">
      <c r="G547" s="221"/>
      <c r="H547" s="221"/>
      <c r="I547" s="221"/>
      <c r="J547" s="221"/>
      <c r="K547" s="221"/>
      <c r="L547" s="221"/>
      <c r="M547" s="221"/>
    </row>
    <row r="548" spans="7:13" ht="12.75">
      <c r="G548" s="221"/>
      <c r="H548" s="221"/>
      <c r="I548" s="221"/>
      <c r="J548" s="221"/>
      <c r="K548" s="221"/>
      <c r="L548" s="221"/>
      <c r="M548" s="221"/>
    </row>
    <row r="549" spans="7:13" ht="12.75">
      <c r="G549" s="221"/>
      <c r="H549" s="221"/>
      <c r="I549" s="221"/>
      <c r="J549" s="221"/>
      <c r="K549" s="221"/>
      <c r="L549" s="221"/>
      <c r="M549" s="221"/>
    </row>
    <row r="550" spans="7:13" ht="12.75">
      <c r="G550" s="221"/>
      <c r="H550" s="221"/>
      <c r="I550" s="221"/>
      <c r="J550" s="221"/>
      <c r="K550" s="221"/>
      <c r="L550" s="221"/>
      <c r="M550" s="221"/>
    </row>
    <row r="551" spans="7:13" ht="12.75">
      <c r="G551" s="221"/>
      <c r="H551" s="221"/>
      <c r="I551" s="221"/>
      <c r="J551" s="221"/>
      <c r="K551" s="221"/>
      <c r="L551" s="221"/>
      <c r="M551" s="221"/>
    </row>
    <row r="552" spans="7:13" ht="12.75">
      <c r="G552" s="221"/>
      <c r="H552" s="221"/>
      <c r="I552" s="221"/>
      <c r="J552" s="221"/>
      <c r="K552" s="221"/>
      <c r="L552" s="221"/>
      <c r="M552" s="221"/>
    </row>
    <row r="553" spans="7:13" ht="12.75">
      <c r="G553" s="221"/>
      <c r="H553" s="221"/>
      <c r="I553" s="221"/>
      <c r="J553" s="221"/>
      <c r="K553" s="221"/>
      <c r="L553" s="221"/>
      <c r="M553" s="221"/>
    </row>
    <row r="554" spans="7:13" ht="12.75">
      <c r="G554" s="221"/>
      <c r="H554" s="221"/>
      <c r="I554" s="221"/>
      <c r="J554" s="221"/>
      <c r="K554" s="221"/>
      <c r="L554" s="221"/>
      <c r="M554" s="221"/>
    </row>
    <row r="555" spans="7:13" ht="12.75">
      <c r="G555" s="221"/>
      <c r="H555" s="221"/>
      <c r="I555" s="221"/>
      <c r="J555" s="221"/>
      <c r="K555" s="221"/>
      <c r="L555" s="221"/>
      <c r="M555" s="221"/>
    </row>
    <row r="556" spans="7:13" ht="12.75">
      <c r="G556" s="221"/>
      <c r="H556" s="221"/>
      <c r="I556" s="221"/>
      <c r="J556" s="221"/>
      <c r="K556" s="221"/>
      <c r="L556" s="221"/>
      <c r="M556" s="221"/>
    </row>
    <row r="557" spans="7:13" ht="12.75">
      <c r="G557" s="221"/>
      <c r="H557" s="221"/>
      <c r="I557" s="221"/>
      <c r="J557" s="221"/>
      <c r="K557" s="221"/>
      <c r="L557" s="221"/>
      <c r="M557" s="221"/>
    </row>
    <row r="558" spans="7:13" ht="12.75">
      <c r="G558" s="221"/>
      <c r="H558" s="221"/>
      <c r="I558" s="221"/>
      <c r="J558" s="221"/>
      <c r="K558" s="221"/>
      <c r="L558" s="221"/>
      <c r="M558" s="221"/>
    </row>
    <row r="559" spans="7:13" ht="12.75">
      <c r="G559" s="221"/>
      <c r="H559" s="221"/>
      <c r="I559" s="221"/>
      <c r="J559" s="221"/>
      <c r="K559" s="221"/>
      <c r="L559" s="221"/>
      <c r="M559" s="221"/>
    </row>
    <row r="560" spans="7:13" ht="12.75">
      <c r="G560" s="221"/>
      <c r="H560" s="221"/>
      <c r="I560" s="221"/>
      <c r="J560" s="221"/>
      <c r="K560" s="221"/>
      <c r="L560" s="221"/>
      <c r="M560" s="221"/>
    </row>
    <row r="561" spans="7:13" ht="12.75">
      <c r="G561" s="221"/>
      <c r="H561" s="221"/>
      <c r="I561" s="221"/>
      <c r="J561" s="221"/>
      <c r="K561" s="221"/>
      <c r="L561" s="221"/>
      <c r="M561" s="221"/>
    </row>
    <row r="562" spans="7:13" ht="12.75">
      <c r="G562" s="221"/>
      <c r="H562" s="221"/>
      <c r="I562" s="221"/>
      <c r="J562" s="221"/>
      <c r="K562" s="221"/>
      <c r="L562" s="221"/>
      <c r="M562" s="221"/>
    </row>
    <row r="563" spans="7:13" ht="12.75">
      <c r="G563" s="221"/>
      <c r="H563" s="221"/>
      <c r="I563" s="221"/>
      <c r="J563" s="221"/>
      <c r="K563" s="221"/>
      <c r="L563" s="221"/>
      <c r="M563" s="221"/>
    </row>
    <row r="564" spans="7:13" ht="12.75">
      <c r="G564" s="221"/>
      <c r="H564" s="221"/>
      <c r="I564" s="221"/>
      <c r="J564" s="221"/>
      <c r="K564" s="221"/>
      <c r="L564" s="221"/>
      <c r="M564" s="221"/>
    </row>
    <row r="565" spans="7:13" ht="12.75">
      <c r="G565" s="221"/>
      <c r="H565" s="221"/>
      <c r="I565" s="221"/>
      <c r="J565" s="221"/>
      <c r="K565" s="221"/>
      <c r="L565" s="221"/>
      <c r="M565" s="221"/>
    </row>
    <row r="566" spans="7:13" ht="12.75">
      <c r="G566" s="221"/>
      <c r="H566" s="221"/>
      <c r="I566" s="221"/>
      <c r="J566" s="221"/>
      <c r="K566" s="221"/>
      <c r="L566" s="221"/>
      <c r="M566" s="221"/>
    </row>
    <row r="567" spans="7:13" ht="12.75">
      <c r="G567" s="221"/>
      <c r="H567" s="221"/>
      <c r="I567" s="221"/>
      <c r="J567" s="221"/>
      <c r="K567" s="221"/>
      <c r="L567" s="221"/>
      <c r="M567" s="221"/>
    </row>
    <row r="568" spans="7:13" ht="12.75">
      <c r="G568" s="221"/>
      <c r="H568" s="221"/>
      <c r="I568" s="221"/>
      <c r="J568" s="221"/>
      <c r="K568" s="221"/>
      <c r="L568" s="221"/>
      <c r="M568" s="221"/>
    </row>
    <row r="569" spans="7:13" ht="12.75">
      <c r="G569" s="221"/>
      <c r="H569" s="221"/>
      <c r="I569" s="221"/>
      <c r="J569" s="221"/>
      <c r="K569" s="221"/>
      <c r="L569" s="221"/>
      <c r="M569" s="221"/>
    </row>
    <row r="570" spans="7:13" ht="12.75">
      <c r="G570" s="221"/>
      <c r="H570" s="221"/>
      <c r="I570" s="221"/>
      <c r="J570" s="221"/>
      <c r="K570" s="221"/>
      <c r="L570" s="221"/>
      <c r="M570" s="221"/>
    </row>
    <row r="571" spans="7:13" ht="12.75">
      <c r="G571" s="221"/>
      <c r="H571" s="221"/>
      <c r="I571" s="221"/>
      <c r="J571" s="221"/>
      <c r="K571" s="221"/>
      <c r="L571" s="221"/>
      <c r="M571" s="221"/>
    </row>
    <row r="572" spans="7:13" ht="12.75">
      <c r="G572" s="221"/>
      <c r="H572" s="221"/>
      <c r="I572" s="221"/>
      <c r="J572" s="221"/>
      <c r="K572" s="221"/>
      <c r="L572" s="221"/>
      <c r="M572" s="221"/>
    </row>
    <row r="573" spans="7:13" ht="12.75">
      <c r="G573" s="221"/>
      <c r="H573" s="221"/>
      <c r="I573" s="221"/>
      <c r="J573" s="221"/>
      <c r="K573" s="221"/>
      <c r="L573" s="221"/>
      <c r="M573" s="221"/>
    </row>
    <row r="574" spans="7:13" ht="12.75">
      <c r="G574" s="221"/>
      <c r="H574" s="221"/>
      <c r="I574" s="221"/>
      <c r="J574" s="221"/>
      <c r="K574" s="221"/>
      <c r="L574" s="221"/>
      <c r="M574" s="221"/>
    </row>
    <row r="575" spans="7:13" ht="12.75">
      <c r="G575" s="221"/>
      <c r="H575" s="221"/>
      <c r="I575" s="221"/>
      <c r="J575" s="221"/>
      <c r="K575" s="221"/>
      <c r="L575" s="221"/>
      <c r="M575" s="221"/>
    </row>
    <row r="576" spans="7:13" ht="12.75">
      <c r="G576" s="221"/>
      <c r="H576" s="221"/>
      <c r="I576" s="221"/>
      <c r="J576" s="221"/>
      <c r="K576" s="221"/>
      <c r="L576" s="221"/>
      <c r="M576" s="221"/>
    </row>
    <row r="577" spans="7:13" ht="12.75">
      <c r="G577" s="221"/>
      <c r="H577" s="221"/>
      <c r="I577" s="221"/>
      <c r="J577" s="221"/>
      <c r="K577" s="221"/>
      <c r="L577" s="221"/>
      <c r="M577" s="221"/>
    </row>
    <row r="578" spans="7:13" ht="12.75">
      <c r="G578" s="221"/>
      <c r="H578" s="221"/>
      <c r="I578" s="221"/>
      <c r="J578" s="221"/>
      <c r="K578" s="221"/>
      <c r="L578" s="221"/>
      <c r="M578" s="221"/>
    </row>
    <row r="579" spans="7:13" ht="12.75">
      <c r="G579" s="221"/>
      <c r="H579" s="221"/>
      <c r="I579" s="221"/>
      <c r="J579" s="221"/>
      <c r="K579" s="221"/>
      <c r="L579" s="221"/>
      <c r="M579" s="221"/>
    </row>
    <row r="580" spans="7:13" ht="12.75">
      <c r="G580" s="221"/>
      <c r="H580" s="221"/>
      <c r="I580" s="221"/>
      <c r="J580" s="221"/>
      <c r="K580" s="221"/>
      <c r="L580" s="221"/>
      <c r="M580" s="221"/>
    </row>
    <row r="581" spans="7:13" ht="12.75">
      <c r="G581" s="221"/>
      <c r="H581" s="221"/>
      <c r="I581" s="221"/>
      <c r="J581" s="221"/>
      <c r="K581" s="221"/>
      <c r="L581" s="221"/>
      <c r="M581" s="221"/>
    </row>
    <row r="582" spans="7:13" ht="12.75">
      <c r="G582" s="221"/>
      <c r="H582" s="221"/>
      <c r="I582" s="221"/>
      <c r="J582" s="221"/>
      <c r="K582" s="221"/>
      <c r="L582" s="221"/>
      <c r="M582" s="221"/>
    </row>
    <row r="583" spans="7:13" ht="12.75">
      <c r="G583" s="221"/>
      <c r="H583" s="221"/>
      <c r="I583" s="221"/>
      <c r="J583" s="221"/>
      <c r="K583" s="221"/>
      <c r="L583" s="221"/>
      <c r="M583" s="221"/>
    </row>
    <row r="584" spans="7:13" ht="12.75">
      <c r="G584" s="221"/>
      <c r="H584" s="221"/>
      <c r="I584" s="221"/>
      <c r="J584" s="221"/>
      <c r="K584" s="221"/>
      <c r="L584" s="221"/>
      <c r="M584" s="221"/>
    </row>
    <row r="585" spans="7:13" ht="12.75">
      <c r="G585" s="221"/>
      <c r="H585" s="221"/>
      <c r="I585" s="221"/>
      <c r="J585" s="221"/>
      <c r="K585" s="221"/>
      <c r="L585" s="221"/>
      <c r="M585" s="221"/>
    </row>
    <row r="586" spans="7:13" ht="12.75">
      <c r="G586" s="221"/>
      <c r="H586" s="221"/>
      <c r="I586" s="221"/>
      <c r="J586" s="221"/>
      <c r="K586" s="221"/>
      <c r="L586" s="221"/>
      <c r="M586" s="221"/>
    </row>
    <row r="587" spans="7:13" ht="12.75">
      <c r="G587" s="221"/>
      <c r="H587" s="221"/>
      <c r="I587" s="221"/>
      <c r="J587" s="221"/>
      <c r="K587" s="221"/>
      <c r="L587" s="221"/>
      <c r="M587" s="221"/>
    </row>
    <row r="588" spans="7:13" ht="12.75">
      <c r="G588" s="221"/>
      <c r="H588" s="221"/>
      <c r="I588" s="221"/>
      <c r="J588" s="221"/>
      <c r="K588" s="221"/>
      <c r="L588" s="221"/>
      <c r="M588" s="221"/>
    </row>
    <row r="589" spans="7:13" ht="12.75">
      <c r="G589" s="221"/>
      <c r="H589" s="221"/>
      <c r="I589" s="221"/>
      <c r="J589" s="221"/>
      <c r="K589" s="221"/>
      <c r="L589" s="221"/>
      <c r="M589" s="221"/>
    </row>
    <row r="590" spans="7:13" ht="12.75">
      <c r="G590" s="221"/>
      <c r="H590" s="221"/>
      <c r="I590" s="221"/>
      <c r="J590" s="221"/>
      <c r="K590" s="221"/>
      <c r="L590" s="221"/>
      <c r="M590" s="221"/>
    </row>
    <row r="591" spans="7:13" ht="12.75">
      <c r="G591" s="221"/>
      <c r="H591" s="221"/>
      <c r="I591" s="221"/>
      <c r="J591" s="221"/>
      <c r="K591" s="221"/>
      <c r="L591" s="221"/>
      <c r="M591" s="221"/>
    </row>
    <row r="592" spans="7:13" ht="12.75">
      <c r="G592" s="221"/>
      <c r="H592" s="221"/>
      <c r="I592" s="221"/>
      <c r="J592" s="221"/>
      <c r="K592" s="221"/>
      <c r="L592" s="221"/>
      <c r="M592" s="221"/>
    </row>
    <row r="593" spans="7:13" ht="12.75">
      <c r="G593" s="221"/>
      <c r="H593" s="221"/>
      <c r="I593" s="221"/>
      <c r="J593" s="221"/>
      <c r="K593" s="221"/>
      <c r="L593" s="221"/>
      <c r="M593" s="221"/>
    </row>
    <row r="594" spans="7:13" ht="12.75">
      <c r="G594" s="221"/>
      <c r="H594" s="221"/>
      <c r="I594" s="221"/>
      <c r="J594" s="221"/>
      <c r="K594" s="221"/>
      <c r="L594" s="221"/>
      <c r="M594" s="221"/>
    </row>
    <row r="595" spans="7:13" ht="12.75">
      <c r="G595" s="221"/>
      <c r="H595" s="221"/>
      <c r="I595" s="221"/>
      <c r="J595" s="221"/>
      <c r="K595" s="221"/>
      <c r="L595" s="221"/>
      <c r="M595" s="221"/>
    </row>
    <row r="596" spans="7:13" ht="12.75">
      <c r="G596" s="221"/>
      <c r="H596" s="221"/>
      <c r="I596" s="221"/>
      <c r="J596" s="221"/>
      <c r="K596" s="221"/>
      <c r="L596" s="221"/>
      <c r="M596" s="221"/>
    </row>
    <row r="597" spans="7:13" ht="12.75">
      <c r="G597" s="221"/>
      <c r="H597" s="221"/>
      <c r="I597" s="221"/>
      <c r="J597" s="221"/>
      <c r="K597" s="221"/>
      <c r="L597" s="221"/>
      <c r="M597" s="221"/>
    </row>
    <row r="598" spans="7:13" ht="12.75">
      <c r="G598" s="221"/>
      <c r="H598" s="221"/>
      <c r="I598" s="221"/>
      <c r="J598" s="221"/>
      <c r="K598" s="221"/>
      <c r="L598" s="221"/>
      <c r="M598" s="221"/>
    </row>
    <row r="599" spans="7:13" ht="12.75">
      <c r="G599" s="221"/>
      <c r="H599" s="221"/>
      <c r="I599" s="221"/>
      <c r="J599" s="221"/>
      <c r="K599" s="221"/>
      <c r="L599" s="221"/>
      <c r="M599" s="221"/>
    </row>
    <row r="600" spans="7:13" ht="12.75">
      <c r="G600" s="221"/>
      <c r="H600" s="221"/>
      <c r="I600" s="221"/>
      <c r="J600" s="221"/>
      <c r="K600" s="221"/>
      <c r="L600" s="221"/>
      <c r="M600" s="221"/>
    </row>
    <row r="601" spans="7:13" ht="12.75">
      <c r="G601" s="221"/>
      <c r="H601" s="221"/>
      <c r="I601" s="221"/>
      <c r="J601" s="221"/>
      <c r="K601" s="221"/>
      <c r="L601" s="221"/>
      <c r="M601" s="221"/>
    </row>
    <row r="602" spans="7:13" ht="12.75">
      <c r="G602" s="221"/>
      <c r="H602" s="221"/>
      <c r="I602" s="221"/>
      <c r="J602" s="221"/>
      <c r="K602" s="221"/>
      <c r="L602" s="221"/>
      <c r="M602" s="221"/>
    </row>
    <row r="603" spans="7:13" ht="12.75">
      <c r="G603" s="221"/>
      <c r="H603" s="221"/>
      <c r="I603" s="221"/>
      <c r="J603" s="221"/>
      <c r="K603" s="221"/>
      <c r="L603" s="221"/>
      <c r="M603" s="221"/>
    </row>
    <row r="604" spans="7:13" ht="12.75">
      <c r="G604" s="221"/>
      <c r="H604" s="221"/>
      <c r="I604" s="221"/>
      <c r="J604" s="221"/>
      <c r="K604" s="221"/>
      <c r="L604" s="221"/>
      <c r="M604" s="221"/>
    </row>
    <row r="605" spans="7:13" ht="12.75">
      <c r="G605" s="221"/>
      <c r="H605" s="221"/>
      <c r="I605" s="221"/>
      <c r="J605" s="221"/>
      <c r="K605" s="221"/>
      <c r="L605" s="221"/>
      <c r="M605" s="221"/>
    </row>
    <row r="606" spans="7:13" ht="12.75">
      <c r="G606" s="221"/>
      <c r="H606" s="221"/>
      <c r="I606" s="221"/>
      <c r="J606" s="221"/>
      <c r="K606" s="221"/>
      <c r="L606" s="221"/>
      <c r="M606" s="221"/>
    </row>
    <row r="607" spans="7:13" ht="12.75">
      <c r="G607" s="221"/>
      <c r="H607" s="221"/>
      <c r="I607" s="221"/>
      <c r="J607" s="221"/>
      <c r="K607" s="221"/>
      <c r="L607" s="221"/>
      <c r="M607" s="221"/>
    </row>
    <row r="608" spans="7:13" ht="12.75">
      <c r="G608" s="221"/>
      <c r="H608" s="221"/>
      <c r="I608" s="221"/>
      <c r="J608" s="221"/>
      <c r="K608" s="221"/>
      <c r="L608" s="221"/>
      <c r="M608" s="221"/>
    </row>
    <row r="609" spans="7:13" ht="12.75">
      <c r="G609" s="221"/>
      <c r="H609" s="221"/>
      <c r="I609" s="221"/>
      <c r="J609" s="221"/>
      <c r="K609" s="221"/>
      <c r="L609" s="221"/>
      <c r="M609" s="221"/>
    </row>
    <row r="610" spans="7:13" ht="12.75">
      <c r="G610" s="221"/>
      <c r="H610" s="221"/>
      <c r="I610" s="221"/>
      <c r="J610" s="221"/>
      <c r="K610" s="221"/>
      <c r="L610" s="221"/>
      <c r="M610" s="221"/>
    </row>
    <row r="611" spans="7:13" ht="12.75">
      <c r="G611" s="221"/>
      <c r="H611" s="221"/>
      <c r="I611" s="221"/>
      <c r="J611" s="221"/>
      <c r="K611" s="221"/>
      <c r="L611" s="221"/>
      <c r="M611" s="221"/>
    </row>
    <row r="612" spans="7:13" ht="12.75">
      <c r="G612" s="221"/>
      <c r="H612" s="221"/>
      <c r="I612" s="221"/>
      <c r="J612" s="221"/>
      <c r="K612" s="221"/>
      <c r="L612" s="221"/>
      <c r="M612" s="221"/>
    </row>
    <row r="613" spans="7:13" ht="12.75">
      <c r="G613" s="221"/>
      <c r="H613" s="221"/>
      <c r="I613" s="221"/>
      <c r="J613" s="221"/>
      <c r="K613" s="221"/>
      <c r="L613" s="221"/>
      <c r="M613" s="221"/>
    </row>
    <row r="614" spans="7:13" ht="12.75">
      <c r="G614" s="221"/>
      <c r="H614" s="221"/>
      <c r="I614" s="221"/>
      <c r="J614" s="221"/>
      <c r="K614" s="221"/>
      <c r="L614" s="221"/>
      <c r="M614" s="221"/>
    </row>
    <row r="615" spans="7:13" ht="12.75">
      <c r="G615" s="221"/>
      <c r="H615" s="221"/>
      <c r="I615" s="221"/>
      <c r="J615" s="221"/>
      <c r="K615" s="221"/>
      <c r="L615" s="221"/>
      <c r="M615" s="221"/>
    </row>
    <row r="616" spans="7:13" ht="12.75">
      <c r="G616" s="221"/>
      <c r="H616" s="221"/>
      <c r="I616" s="221"/>
      <c r="J616" s="221"/>
      <c r="K616" s="221"/>
      <c r="L616" s="221"/>
      <c r="M616" s="221"/>
    </row>
    <row r="617" spans="7:13" ht="12.75">
      <c r="G617" s="221"/>
      <c r="H617" s="221"/>
      <c r="I617" s="221"/>
      <c r="J617" s="221"/>
      <c r="K617" s="221"/>
      <c r="L617" s="221"/>
      <c r="M617" s="221"/>
    </row>
    <row r="618" spans="7:13" ht="12.75">
      <c r="G618" s="221"/>
      <c r="H618" s="221"/>
      <c r="I618" s="221"/>
      <c r="J618" s="221"/>
      <c r="K618" s="221"/>
      <c r="L618" s="221"/>
      <c r="M618" s="221"/>
    </row>
    <row r="619" spans="7:13" ht="12.75">
      <c r="G619" s="221"/>
      <c r="H619" s="221"/>
      <c r="I619" s="221"/>
      <c r="J619" s="221"/>
      <c r="K619" s="221"/>
      <c r="L619" s="221"/>
      <c r="M619" s="221"/>
    </row>
    <row r="620" spans="7:13" ht="12.75">
      <c r="G620" s="221"/>
      <c r="H620" s="221"/>
      <c r="I620" s="221"/>
      <c r="J620" s="221"/>
      <c r="K620" s="221"/>
      <c r="L620" s="221"/>
      <c r="M620" s="221"/>
    </row>
    <row r="621" spans="7:13" ht="12.75">
      <c r="G621" s="221"/>
      <c r="H621" s="221"/>
      <c r="I621" s="221"/>
      <c r="J621" s="221"/>
      <c r="K621" s="221"/>
      <c r="L621" s="221"/>
      <c r="M621" s="221"/>
    </row>
    <row r="622" spans="7:13" ht="12.75">
      <c r="G622" s="221"/>
      <c r="H622" s="221"/>
      <c r="I622" s="221"/>
      <c r="J622" s="221"/>
      <c r="K622" s="221"/>
      <c r="L622" s="221"/>
      <c r="M622" s="221"/>
    </row>
    <row r="623" spans="7:13" ht="12.75">
      <c r="G623" s="221"/>
      <c r="H623" s="221"/>
      <c r="I623" s="221"/>
      <c r="J623" s="221"/>
      <c r="K623" s="221"/>
      <c r="L623" s="221"/>
      <c r="M623" s="221"/>
    </row>
    <row r="624" spans="7:13" ht="12.75">
      <c r="G624" s="221"/>
      <c r="H624" s="221"/>
      <c r="I624" s="221"/>
      <c r="J624" s="221"/>
      <c r="K624" s="221"/>
      <c r="L624" s="221"/>
      <c r="M624" s="221"/>
    </row>
    <row r="625" spans="7:13" ht="12.75">
      <c r="G625" s="221"/>
      <c r="H625" s="221"/>
      <c r="I625" s="221"/>
      <c r="J625" s="221"/>
      <c r="K625" s="221"/>
      <c r="L625" s="221"/>
      <c r="M625" s="221"/>
    </row>
    <row r="626" spans="7:13" ht="12.75">
      <c r="G626" s="221"/>
      <c r="H626" s="221"/>
      <c r="I626" s="221"/>
      <c r="J626" s="221"/>
      <c r="K626" s="221"/>
      <c r="L626" s="221"/>
      <c r="M626" s="221"/>
    </row>
    <row r="627" spans="7:13" ht="12.75">
      <c r="G627" s="221"/>
      <c r="H627" s="221"/>
      <c r="I627" s="221"/>
      <c r="J627" s="221"/>
      <c r="K627" s="221"/>
      <c r="L627" s="221"/>
      <c r="M627" s="221"/>
    </row>
    <row r="628" spans="7:13" ht="12.75">
      <c r="G628" s="221"/>
      <c r="H628" s="221"/>
      <c r="I628" s="221"/>
      <c r="J628" s="221"/>
      <c r="K628" s="221"/>
      <c r="L628" s="221"/>
      <c r="M628" s="221"/>
    </row>
    <row r="629" spans="7:13" ht="12.75">
      <c r="G629" s="221"/>
      <c r="H629" s="221"/>
      <c r="I629" s="221"/>
      <c r="J629" s="221"/>
      <c r="K629" s="221"/>
      <c r="L629" s="221"/>
      <c r="M629" s="221"/>
    </row>
    <row r="630" spans="7:13" ht="12.75">
      <c r="G630" s="221"/>
      <c r="H630" s="221"/>
      <c r="I630" s="221"/>
      <c r="J630" s="221"/>
      <c r="K630" s="221"/>
      <c r="L630" s="221"/>
      <c r="M630" s="221"/>
    </row>
    <row r="631" spans="7:13" ht="12.75">
      <c r="G631" s="221"/>
      <c r="H631" s="221"/>
      <c r="I631" s="221"/>
      <c r="J631" s="221"/>
      <c r="K631" s="221"/>
      <c r="L631" s="221"/>
      <c r="M631" s="221"/>
    </row>
    <row r="632" spans="7:13" ht="12.75">
      <c r="G632" s="221"/>
      <c r="H632" s="221"/>
      <c r="I632" s="221"/>
      <c r="J632" s="221"/>
      <c r="K632" s="221"/>
      <c r="L632" s="221"/>
      <c r="M632" s="221"/>
    </row>
    <row r="633" spans="7:13" ht="12.75">
      <c r="G633" s="221"/>
      <c r="H633" s="221"/>
      <c r="I633" s="221"/>
      <c r="J633" s="221"/>
      <c r="K633" s="221"/>
      <c r="L633" s="221"/>
      <c r="M633" s="221"/>
    </row>
    <row r="634" spans="7:13" ht="12.75">
      <c r="G634" s="221"/>
      <c r="H634" s="221"/>
      <c r="I634" s="221"/>
      <c r="J634" s="221"/>
      <c r="K634" s="221"/>
      <c r="L634" s="221"/>
      <c r="M634" s="221"/>
    </row>
    <row r="635" spans="7:13" ht="12.75">
      <c r="G635" s="221"/>
      <c r="H635" s="221"/>
      <c r="I635" s="221"/>
      <c r="J635" s="221"/>
      <c r="K635" s="221"/>
      <c r="L635" s="221"/>
      <c r="M635" s="221"/>
    </row>
    <row r="636" spans="7:13" ht="12.75">
      <c r="G636" s="221"/>
      <c r="H636" s="221"/>
      <c r="I636" s="221"/>
      <c r="J636" s="221"/>
      <c r="K636" s="221"/>
      <c r="L636" s="221"/>
      <c r="M636" s="221"/>
    </row>
    <row r="637" spans="7:13" ht="12.75">
      <c r="G637" s="221"/>
      <c r="H637" s="221"/>
      <c r="I637" s="221"/>
      <c r="J637" s="221"/>
      <c r="K637" s="221"/>
      <c r="L637" s="221"/>
      <c r="M637" s="221"/>
    </row>
    <row r="638" spans="7:13" ht="12.75">
      <c r="G638" s="221"/>
      <c r="H638" s="221"/>
      <c r="I638" s="221"/>
      <c r="J638" s="221"/>
      <c r="K638" s="221"/>
      <c r="L638" s="221"/>
      <c r="M638" s="221"/>
    </row>
    <row r="639" spans="7:13" ht="12.75">
      <c r="G639" s="221"/>
      <c r="H639" s="221"/>
      <c r="I639" s="221"/>
      <c r="J639" s="221"/>
      <c r="K639" s="221"/>
      <c r="L639" s="221"/>
      <c r="M639" s="221"/>
    </row>
    <row r="640" spans="7:13" ht="12.75">
      <c r="G640" s="221"/>
      <c r="H640" s="221"/>
      <c r="I640" s="221"/>
      <c r="J640" s="221"/>
      <c r="K640" s="221"/>
      <c r="L640" s="221"/>
      <c r="M640" s="221"/>
    </row>
    <row r="641" spans="7:13" ht="12.75">
      <c r="G641" s="221"/>
      <c r="H641" s="221"/>
      <c r="I641" s="221"/>
      <c r="J641" s="221"/>
      <c r="K641" s="221"/>
      <c r="L641" s="221"/>
      <c r="M641" s="221"/>
    </row>
    <row r="642" spans="7:13" ht="12.75">
      <c r="G642" s="221"/>
      <c r="H642" s="221"/>
      <c r="I642" s="221"/>
      <c r="J642" s="221"/>
      <c r="K642" s="221"/>
      <c r="L642" s="221"/>
      <c r="M642" s="221"/>
    </row>
    <row r="643" spans="7:13" ht="12.75">
      <c r="G643" s="221"/>
      <c r="H643" s="221"/>
      <c r="I643" s="221"/>
      <c r="J643" s="221"/>
      <c r="K643" s="221"/>
      <c r="L643" s="221"/>
      <c r="M643" s="221"/>
    </row>
    <row r="644" spans="7:13" ht="12.75">
      <c r="G644" s="221"/>
      <c r="H644" s="221"/>
      <c r="I644" s="221"/>
      <c r="J644" s="221"/>
      <c r="K644" s="221"/>
      <c r="L644" s="221"/>
      <c r="M644" s="221"/>
    </row>
    <row r="645" spans="7:13" ht="12.75">
      <c r="G645" s="221"/>
      <c r="H645" s="221"/>
      <c r="I645" s="221"/>
      <c r="J645" s="221"/>
      <c r="K645" s="221"/>
      <c r="L645" s="221"/>
      <c r="M645" s="221"/>
    </row>
    <row r="646" spans="7:13" ht="12.75">
      <c r="G646" s="221"/>
      <c r="H646" s="221"/>
      <c r="I646" s="221"/>
      <c r="J646" s="221"/>
      <c r="K646" s="221"/>
      <c r="L646" s="221"/>
      <c r="M646" s="221"/>
    </row>
    <row r="647" spans="7:13" ht="12.75">
      <c r="G647" s="221"/>
      <c r="H647" s="221"/>
      <c r="I647" s="221"/>
      <c r="J647" s="221"/>
      <c r="K647" s="221"/>
      <c r="L647" s="221"/>
      <c r="M647" s="221"/>
    </row>
    <row r="648" spans="7:13" ht="12.75">
      <c r="G648" s="221"/>
      <c r="H648" s="221"/>
      <c r="I648" s="221"/>
      <c r="J648" s="221"/>
      <c r="K648" s="221"/>
      <c r="L648" s="221"/>
      <c r="M648" s="221"/>
    </row>
    <row r="649" spans="7:13" ht="12.75">
      <c r="G649" s="221"/>
      <c r="H649" s="221"/>
      <c r="I649" s="221"/>
      <c r="J649" s="221"/>
      <c r="K649" s="221"/>
      <c r="L649" s="221"/>
      <c r="M649" s="221"/>
    </row>
    <row r="650" spans="7:13" ht="12.75">
      <c r="G650" s="221"/>
      <c r="H650" s="221"/>
      <c r="I650" s="221"/>
      <c r="J650" s="221"/>
      <c r="K650" s="221"/>
      <c r="L650" s="221"/>
      <c r="M650" s="221"/>
    </row>
    <row r="651" spans="7:13" ht="12.75">
      <c r="G651" s="221"/>
      <c r="H651" s="221"/>
      <c r="I651" s="221"/>
      <c r="J651" s="221"/>
      <c r="K651" s="221"/>
      <c r="L651" s="221"/>
      <c r="M651" s="221"/>
    </row>
    <row r="652" spans="7:13" ht="12.75">
      <c r="G652" s="221"/>
      <c r="H652" s="221"/>
      <c r="I652" s="221"/>
      <c r="J652" s="221"/>
      <c r="K652" s="221"/>
      <c r="L652" s="221"/>
      <c r="M652" s="221"/>
    </row>
    <row r="653" spans="7:13" ht="12.75">
      <c r="G653" s="221"/>
      <c r="H653" s="221"/>
      <c r="I653" s="221"/>
      <c r="J653" s="221"/>
      <c r="K653" s="221"/>
      <c r="L653" s="221"/>
      <c r="M653" s="221"/>
    </row>
    <row r="654" spans="7:13" ht="12.75">
      <c r="G654" s="221"/>
      <c r="H654" s="221"/>
      <c r="I654" s="221"/>
      <c r="J654" s="221"/>
      <c r="K654" s="221"/>
      <c r="L654" s="221"/>
      <c r="M654" s="221"/>
    </row>
    <row r="655" spans="7:13" ht="12.75">
      <c r="G655" s="221"/>
      <c r="H655" s="221"/>
      <c r="I655" s="221"/>
      <c r="J655" s="221"/>
      <c r="K655" s="221"/>
      <c r="L655" s="221"/>
      <c r="M655" s="221"/>
    </row>
    <row r="656" spans="7:13" ht="12.75">
      <c r="G656" s="221"/>
      <c r="H656" s="221"/>
      <c r="I656" s="221"/>
      <c r="J656" s="221"/>
      <c r="K656" s="221"/>
      <c r="L656" s="221"/>
      <c r="M656" s="221"/>
    </row>
    <row r="657" spans="7:13" ht="12.75">
      <c r="G657" s="221"/>
      <c r="H657" s="221"/>
      <c r="I657" s="221"/>
      <c r="J657" s="221"/>
      <c r="K657" s="221"/>
      <c r="L657" s="221"/>
      <c r="M657" s="221"/>
    </row>
    <row r="658" spans="7:13" ht="12.75">
      <c r="G658" s="221"/>
      <c r="H658" s="221"/>
      <c r="I658" s="221"/>
      <c r="J658" s="221"/>
      <c r="K658" s="221"/>
      <c r="L658" s="221"/>
      <c r="M658" s="221"/>
    </row>
    <row r="659" spans="7:13" ht="12.75">
      <c r="G659" s="221"/>
      <c r="H659" s="221"/>
      <c r="I659" s="221"/>
      <c r="J659" s="221"/>
      <c r="K659" s="221"/>
      <c r="L659" s="221"/>
      <c r="M659" s="221"/>
    </row>
    <row r="660" spans="7:13" ht="12.75">
      <c r="G660" s="221"/>
      <c r="H660" s="221"/>
      <c r="I660" s="221"/>
      <c r="J660" s="221"/>
      <c r="K660" s="221"/>
      <c r="L660" s="221"/>
      <c r="M660" s="221"/>
    </row>
    <row r="661" spans="7:13" ht="12.75">
      <c r="G661" s="221"/>
      <c r="H661" s="221"/>
      <c r="I661" s="221"/>
      <c r="J661" s="221"/>
      <c r="K661" s="221"/>
      <c r="L661" s="221"/>
      <c r="M661" s="221"/>
    </row>
    <row r="662" spans="7:13" ht="12.75">
      <c r="G662" s="221"/>
      <c r="H662" s="221"/>
      <c r="I662" s="221"/>
      <c r="J662" s="221"/>
      <c r="K662" s="221"/>
      <c r="L662" s="221"/>
      <c r="M662" s="221"/>
    </row>
    <row r="663" spans="7:13" ht="12.75">
      <c r="G663" s="221"/>
      <c r="H663" s="221"/>
      <c r="I663" s="221"/>
      <c r="J663" s="221"/>
      <c r="K663" s="221"/>
      <c r="L663" s="221"/>
      <c r="M663" s="221"/>
    </row>
    <row r="664" spans="7:13" ht="12.75">
      <c r="G664" s="221"/>
      <c r="H664" s="221"/>
      <c r="I664" s="221"/>
      <c r="J664" s="221"/>
      <c r="K664" s="221"/>
      <c r="L664" s="221"/>
      <c r="M664" s="221"/>
    </row>
    <row r="665" spans="7:13" ht="12.75">
      <c r="G665" s="221"/>
      <c r="H665" s="221"/>
      <c r="I665" s="221"/>
      <c r="J665" s="221"/>
      <c r="K665" s="221"/>
      <c r="L665" s="221"/>
      <c r="M665" s="221"/>
    </row>
    <row r="666" spans="7:13" ht="12.75">
      <c r="G666" s="221"/>
      <c r="H666" s="221"/>
      <c r="I666" s="221"/>
      <c r="J666" s="221"/>
      <c r="K666" s="221"/>
      <c r="L666" s="221"/>
      <c r="M666" s="221"/>
    </row>
    <row r="667" spans="7:13" ht="12.75">
      <c r="G667" s="221"/>
      <c r="H667" s="221"/>
      <c r="I667" s="221"/>
      <c r="J667" s="221"/>
      <c r="K667" s="221"/>
      <c r="L667" s="221"/>
      <c r="M667" s="221"/>
    </row>
    <row r="668" spans="7:13" ht="12.75">
      <c r="G668" s="221"/>
      <c r="H668" s="221"/>
      <c r="I668" s="221"/>
      <c r="J668" s="221"/>
      <c r="K668" s="221"/>
      <c r="L668" s="221"/>
      <c r="M668" s="221"/>
    </row>
    <row r="669" spans="7:13" ht="12.75">
      <c r="G669" s="221"/>
      <c r="H669" s="221"/>
      <c r="I669" s="221"/>
      <c r="J669" s="221"/>
      <c r="K669" s="221"/>
      <c r="L669" s="221"/>
      <c r="M669" s="221"/>
    </row>
    <row r="670" spans="7:13" ht="12.75">
      <c r="G670" s="221"/>
      <c r="H670" s="221"/>
      <c r="I670" s="221"/>
      <c r="J670" s="221"/>
      <c r="K670" s="221"/>
      <c r="L670" s="221"/>
      <c r="M670" s="221"/>
    </row>
    <row r="671" spans="7:13" ht="12.75">
      <c r="G671" s="221"/>
      <c r="H671" s="221"/>
      <c r="I671" s="221"/>
      <c r="J671" s="221"/>
      <c r="K671" s="221"/>
      <c r="L671" s="221"/>
      <c r="M671" s="221"/>
    </row>
    <row r="672" spans="7:13" ht="12.75">
      <c r="G672" s="221"/>
      <c r="H672" s="221"/>
      <c r="I672" s="221"/>
      <c r="J672" s="221"/>
      <c r="K672" s="221"/>
      <c r="L672" s="221"/>
      <c r="M672" s="221"/>
    </row>
    <row r="673" spans="7:13" ht="12.75">
      <c r="G673" s="221"/>
      <c r="H673" s="221"/>
      <c r="I673" s="221"/>
      <c r="J673" s="221"/>
      <c r="K673" s="221"/>
      <c r="L673" s="221"/>
      <c r="M673" s="221"/>
    </row>
    <row r="674" spans="7:13" ht="12.75">
      <c r="G674" s="221"/>
      <c r="H674" s="221"/>
      <c r="I674" s="221"/>
      <c r="J674" s="221"/>
      <c r="K674" s="221"/>
      <c r="L674" s="221"/>
      <c r="M674" s="221"/>
    </row>
    <row r="675" spans="7:13" ht="12.75">
      <c r="G675" s="221"/>
      <c r="H675" s="221"/>
      <c r="I675" s="221"/>
      <c r="J675" s="221"/>
      <c r="K675" s="221"/>
      <c r="L675" s="221"/>
      <c r="M675" s="221"/>
    </row>
    <row r="676" spans="7:13" ht="12.75">
      <c r="G676" s="221"/>
      <c r="H676" s="221"/>
      <c r="I676" s="221"/>
      <c r="J676" s="221"/>
      <c r="K676" s="221"/>
      <c r="L676" s="221"/>
      <c r="M676" s="221"/>
    </row>
    <row r="677" spans="7:13" ht="12.75">
      <c r="G677" s="221"/>
      <c r="H677" s="221"/>
      <c r="I677" s="221"/>
      <c r="J677" s="221"/>
      <c r="K677" s="221"/>
      <c r="L677" s="221"/>
      <c r="M677" s="221"/>
    </row>
    <row r="678" spans="7:13" ht="12.75">
      <c r="G678" s="221"/>
      <c r="H678" s="221"/>
      <c r="I678" s="221"/>
      <c r="J678" s="221"/>
      <c r="K678" s="221"/>
      <c r="L678" s="221"/>
      <c r="M678" s="221"/>
    </row>
    <row r="679" spans="7:13" ht="12.75">
      <c r="G679" s="221"/>
      <c r="H679" s="221"/>
      <c r="I679" s="221"/>
      <c r="J679" s="221"/>
      <c r="K679" s="221"/>
      <c r="L679" s="221"/>
      <c r="M679" s="221"/>
    </row>
    <row r="680" spans="7:13" ht="12.75">
      <c r="G680" s="221"/>
      <c r="H680" s="221"/>
      <c r="I680" s="221"/>
      <c r="J680" s="221"/>
      <c r="K680" s="221"/>
      <c r="L680" s="221"/>
      <c r="M680" s="221"/>
    </row>
    <row r="681" spans="7:13" ht="12.75">
      <c r="G681" s="221"/>
      <c r="H681" s="221"/>
      <c r="I681" s="221"/>
      <c r="J681" s="221"/>
      <c r="K681" s="221"/>
      <c r="L681" s="221"/>
      <c r="M681" s="221"/>
    </row>
    <row r="682" spans="7:13" ht="12.75">
      <c r="G682" s="221"/>
      <c r="H682" s="221"/>
      <c r="I682" s="221"/>
      <c r="J682" s="221"/>
      <c r="K682" s="221"/>
      <c r="L682" s="221"/>
      <c r="M682" s="221"/>
    </row>
    <row r="683" spans="7:13" ht="12.75">
      <c r="G683" s="221"/>
      <c r="H683" s="221"/>
      <c r="I683" s="221"/>
      <c r="J683" s="221"/>
      <c r="K683" s="221"/>
      <c r="L683" s="221"/>
      <c r="M683" s="221"/>
    </row>
    <row r="684" spans="7:13" ht="12.75">
      <c r="G684" s="221"/>
      <c r="H684" s="221"/>
      <c r="I684" s="221"/>
      <c r="J684" s="221"/>
      <c r="K684" s="221"/>
      <c r="L684" s="221"/>
      <c r="M684" s="221"/>
    </row>
    <row r="685" spans="7:13" ht="12.75">
      <c r="G685" s="221"/>
      <c r="H685" s="221"/>
      <c r="I685" s="221"/>
      <c r="J685" s="221"/>
      <c r="K685" s="221"/>
      <c r="L685" s="221"/>
      <c r="M685" s="221"/>
    </row>
    <row r="686" spans="7:13" ht="12.75">
      <c r="G686" s="221"/>
      <c r="H686" s="221"/>
      <c r="I686" s="221"/>
      <c r="J686" s="221"/>
      <c r="K686" s="221"/>
      <c r="L686" s="221"/>
      <c r="M686" s="221"/>
    </row>
    <row r="687" spans="7:13" ht="12.75">
      <c r="G687" s="221"/>
      <c r="H687" s="221"/>
      <c r="I687" s="221"/>
      <c r="J687" s="221"/>
      <c r="K687" s="221"/>
      <c r="L687" s="221"/>
      <c r="M687" s="221"/>
    </row>
    <row r="688" spans="7:13" ht="12.75">
      <c r="G688" s="221"/>
      <c r="H688" s="221"/>
      <c r="I688" s="221"/>
      <c r="J688" s="221"/>
      <c r="K688" s="221"/>
      <c r="L688" s="221"/>
      <c r="M688" s="221"/>
    </row>
    <row r="689" spans="7:13" ht="12.75">
      <c r="G689" s="221"/>
      <c r="H689" s="221"/>
      <c r="I689" s="221"/>
      <c r="J689" s="221"/>
      <c r="K689" s="221"/>
      <c r="L689" s="221"/>
      <c r="M689" s="221"/>
    </row>
    <row r="690" spans="7:13" ht="12.75">
      <c r="G690" s="221"/>
      <c r="H690" s="221"/>
      <c r="I690" s="221"/>
      <c r="J690" s="221"/>
      <c r="K690" s="221"/>
      <c r="L690" s="221"/>
      <c r="M690" s="221"/>
    </row>
    <row r="691" spans="7:13" ht="12.75">
      <c r="G691" s="221"/>
      <c r="H691" s="221"/>
      <c r="I691" s="221"/>
      <c r="J691" s="221"/>
      <c r="K691" s="221"/>
      <c r="L691" s="221"/>
      <c r="M691" s="221"/>
    </row>
    <row r="692" spans="7:13" ht="12.75">
      <c r="G692" s="221"/>
      <c r="H692" s="221"/>
      <c r="I692" s="221"/>
      <c r="J692" s="221"/>
      <c r="K692" s="221"/>
      <c r="L692" s="221"/>
      <c r="M692" s="221"/>
    </row>
    <row r="693" spans="7:13" ht="12.75">
      <c r="G693" s="221"/>
      <c r="H693" s="221"/>
      <c r="I693" s="221"/>
      <c r="J693" s="221"/>
      <c r="K693" s="221"/>
      <c r="L693" s="221"/>
      <c r="M693" s="221"/>
    </row>
    <row r="694" spans="7:13" ht="12.75">
      <c r="G694" s="221"/>
      <c r="H694" s="221"/>
      <c r="I694" s="221"/>
      <c r="J694" s="221"/>
      <c r="K694" s="221"/>
      <c r="L694" s="221"/>
      <c r="M694" s="221"/>
    </row>
    <row r="695" spans="7:13" ht="12.75">
      <c r="G695" s="221"/>
      <c r="H695" s="221"/>
      <c r="I695" s="221"/>
      <c r="J695" s="221"/>
      <c r="K695" s="221"/>
      <c r="L695" s="221"/>
      <c r="M695" s="221"/>
    </row>
    <row r="696" spans="7:13" ht="12.75">
      <c r="G696" s="221"/>
      <c r="H696" s="221"/>
      <c r="I696" s="221"/>
      <c r="J696" s="221"/>
      <c r="K696" s="221"/>
      <c r="L696" s="221"/>
      <c r="M696" s="221"/>
    </row>
    <row r="697" spans="7:13" ht="12.75">
      <c r="G697" s="221"/>
      <c r="H697" s="221"/>
      <c r="I697" s="221"/>
      <c r="J697" s="221"/>
      <c r="K697" s="221"/>
      <c r="L697" s="221"/>
      <c r="M697" s="221"/>
    </row>
    <row r="698" spans="7:13" ht="12.75">
      <c r="G698" s="221"/>
      <c r="H698" s="221"/>
      <c r="I698" s="221"/>
      <c r="J698" s="221"/>
      <c r="K698" s="221"/>
      <c r="L698" s="221"/>
      <c r="M698" s="221"/>
    </row>
    <row r="699" spans="7:13" ht="12.75">
      <c r="G699" s="221"/>
      <c r="H699" s="221"/>
      <c r="I699" s="221"/>
      <c r="J699" s="221"/>
      <c r="K699" s="221"/>
      <c r="L699" s="221"/>
      <c r="M699" s="221"/>
    </row>
    <row r="700" spans="7:13" ht="12.75">
      <c r="G700" s="221"/>
      <c r="H700" s="221"/>
      <c r="I700" s="221"/>
      <c r="J700" s="221"/>
      <c r="K700" s="221"/>
      <c r="L700" s="221"/>
      <c r="M700" s="221"/>
    </row>
    <row r="701" spans="7:13" ht="12.75">
      <c r="G701" s="221"/>
      <c r="H701" s="221"/>
      <c r="I701" s="221"/>
      <c r="J701" s="221"/>
      <c r="K701" s="221"/>
      <c r="L701" s="221"/>
      <c r="M701" s="221"/>
    </row>
    <row r="702" spans="7:13" ht="12.75">
      <c r="G702" s="221"/>
      <c r="H702" s="221"/>
      <c r="I702" s="221"/>
      <c r="J702" s="221"/>
      <c r="K702" s="221"/>
      <c r="L702" s="221"/>
      <c r="M702" s="221"/>
    </row>
    <row r="703" spans="7:13" ht="12.75">
      <c r="G703" s="221"/>
      <c r="H703" s="221"/>
      <c r="I703" s="221"/>
      <c r="J703" s="221"/>
      <c r="K703" s="221"/>
      <c r="L703" s="221"/>
      <c r="M703" s="221"/>
    </row>
    <row r="704" spans="7:13" ht="12.75">
      <c r="G704" s="221"/>
      <c r="H704" s="221"/>
      <c r="I704" s="221"/>
      <c r="J704" s="221"/>
      <c r="K704" s="221"/>
      <c r="L704" s="221"/>
      <c r="M704" s="221"/>
    </row>
    <row r="705" spans="7:13" ht="12.75">
      <c r="G705" s="221"/>
      <c r="H705" s="221"/>
      <c r="I705" s="221"/>
      <c r="J705" s="221"/>
      <c r="K705" s="221"/>
      <c r="L705" s="221"/>
      <c r="M705" s="221"/>
    </row>
    <row r="706" spans="7:13" ht="12.75">
      <c r="G706" s="221"/>
      <c r="H706" s="221"/>
      <c r="I706" s="221"/>
      <c r="J706" s="221"/>
      <c r="K706" s="221"/>
      <c r="L706" s="221"/>
      <c r="M706" s="221"/>
    </row>
    <row r="707" spans="7:13" ht="12.75">
      <c r="G707" s="221"/>
      <c r="H707" s="221"/>
      <c r="I707" s="221"/>
      <c r="J707" s="221"/>
      <c r="K707" s="221"/>
      <c r="L707" s="221"/>
      <c r="M707" s="221"/>
    </row>
    <row r="708" spans="7:13" ht="12.75">
      <c r="G708" s="221"/>
      <c r="H708" s="221"/>
      <c r="I708" s="221"/>
      <c r="J708" s="221"/>
      <c r="K708" s="221"/>
      <c r="L708" s="221"/>
      <c r="M708" s="221"/>
    </row>
    <row r="709" spans="7:13" ht="12.75">
      <c r="G709" s="221"/>
      <c r="H709" s="221"/>
      <c r="I709" s="221"/>
      <c r="J709" s="221"/>
      <c r="K709" s="221"/>
      <c r="L709" s="221"/>
      <c r="M709" s="221"/>
    </row>
    <row r="710" spans="7:13" ht="12.75">
      <c r="G710" s="221"/>
      <c r="H710" s="221"/>
      <c r="I710" s="221"/>
      <c r="J710" s="221"/>
      <c r="K710" s="221"/>
      <c r="L710" s="221"/>
      <c r="M710" s="221"/>
    </row>
    <row r="711" spans="7:13" ht="12.75">
      <c r="G711" s="221"/>
      <c r="H711" s="221"/>
      <c r="I711" s="221"/>
      <c r="J711" s="221"/>
      <c r="K711" s="221"/>
      <c r="L711" s="221"/>
      <c r="M711" s="221"/>
    </row>
    <row r="712" spans="7:13" ht="12.75">
      <c r="G712" s="221"/>
      <c r="H712" s="221"/>
      <c r="I712" s="221"/>
      <c r="J712" s="221"/>
      <c r="K712" s="221"/>
      <c r="L712" s="221"/>
      <c r="M712" s="221"/>
    </row>
    <row r="713" spans="7:13" ht="12.75">
      <c r="G713" s="221"/>
      <c r="H713" s="221"/>
      <c r="I713" s="221"/>
      <c r="J713" s="221"/>
      <c r="K713" s="221"/>
      <c r="L713" s="221"/>
      <c r="M713" s="221"/>
    </row>
    <row r="714" spans="7:13" ht="12.75">
      <c r="G714" s="221"/>
      <c r="H714" s="221"/>
      <c r="I714" s="221"/>
      <c r="J714" s="221"/>
      <c r="K714" s="221"/>
      <c r="L714" s="221"/>
      <c r="M714" s="221"/>
    </row>
    <row r="715" spans="7:13" ht="12.75">
      <c r="G715" s="221"/>
      <c r="H715" s="221"/>
      <c r="I715" s="221"/>
      <c r="J715" s="221"/>
      <c r="K715" s="221"/>
      <c r="L715" s="221"/>
      <c r="M715" s="221"/>
    </row>
    <row r="716" spans="7:13" ht="12.75">
      <c r="G716" s="221"/>
      <c r="H716" s="221"/>
      <c r="I716" s="221"/>
      <c r="J716" s="221"/>
      <c r="K716" s="221"/>
      <c r="L716" s="221"/>
      <c r="M716" s="221"/>
    </row>
    <row r="717" spans="7:13" ht="12.75">
      <c r="G717" s="221"/>
      <c r="H717" s="221"/>
      <c r="I717" s="221"/>
      <c r="J717" s="221"/>
      <c r="K717" s="221"/>
      <c r="L717" s="221"/>
      <c r="M717" s="221"/>
    </row>
    <row r="718" spans="7:13" ht="12.75">
      <c r="G718" s="221"/>
      <c r="H718" s="221"/>
      <c r="I718" s="221"/>
      <c r="J718" s="221"/>
      <c r="K718" s="221"/>
      <c r="L718" s="221"/>
      <c r="M718" s="221"/>
    </row>
    <row r="719" spans="7:13" ht="12.75">
      <c r="G719" s="221"/>
      <c r="H719" s="221"/>
      <c r="I719" s="221"/>
      <c r="J719" s="221"/>
      <c r="K719" s="221"/>
      <c r="L719" s="221"/>
      <c r="M719" s="221"/>
    </row>
    <row r="720" spans="7:13" ht="12.75">
      <c r="G720" s="221"/>
      <c r="H720" s="221"/>
      <c r="I720" s="221"/>
      <c r="J720" s="221"/>
      <c r="K720" s="221"/>
      <c r="L720" s="221"/>
      <c r="M720" s="221"/>
    </row>
    <row r="721" spans="7:13" ht="12.75">
      <c r="G721" s="221"/>
      <c r="H721" s="221"/>
      <c r="I721" s="221"/>
      <c r="J721" s="221"/>
      <c r="K721" s="221"/>
      <c r="L721" s="221"/>
      <c r="M721" s="221"/>
    </row>
    <row r="722" spans="7:13" ht="12.75">
      <c r="G722" s="221"/>
      <c r="H722" s="221"/>
      <c r="I722" s="221"/>
      <c r="J722" s="221"/>
      <c r="K722" s="221"/>
      <c r="L722" s="221"/>
      <c r="M722" s="221"/>
    </row>
    <row r="723" spans="7:13" ht="12.75">
      <c r="G723" s="221"/>
      <c r="H723" s="221"/>
      <c r="I723" s="221"/>
      <c r="J723" s="221"/>
      <c r="K723" s="221"/>
      <c r="L723" s="221"/>
      <c r="M723" s="221"/>
    </row>
    <row r="724" spans="7:13" ht="12.75">
      <c r="G724" s="221"/>
      <c r="H724" s="221"/>
      <c r="I724" s="221"/>
      <c r="J724" s="221"/>
      <c r="K724" s="221"/>
      <c r="L724" s="221"/>
      <c r="M724" s="221"/>
    </row>
    <row r="725" spans="7:13" ht="12.75">
      <c r="G725" s="221"/>
      <c r="H725" s="221"/>
      <c r="I725" s="221"/>
      <c r="J725" s="221"/>
      <c r="K725" s="221"/>
      <c r="L725" s="221"/>
      <c r="M725" s="221"/>
    </row>
    <row r="726" spans="7:13" ht="12.75">
      <c r="G726" s="221"/>
      <c r="H726" s="221"/>
      <c r="I726" s="221"/>
      <c r="J726" s="221"/>
      <c r="K726" s="221"/>
      <c r="L726" s="221"/>
      <c r="M726" s="221"/>
    </row>
    <row r="727" spans="7:13" ht="12.75">
      <c r="G727" s="221"/>
      <c r="H727" s="221"/>
      <c r="I727" s="221"/>
      <c r="J727" s="221"/>
      <c r="K727" s="221"/>
      <c r="L727" s="221"/>
      <c r="M727" s="221"/>
    </row>
    <row r="728" spans="7:13" ht="12.75">
      <c r="G728" s="221"/>
      <c r="H728" s="221"/>
      <c r="I728" s="221"/>
      <c r="J728" s="221"/>
      <c r="K728" s="221"/>
      <c r="L728" s="221"/>
      <c r="M728" s="221"/>
    </row>
    <row r="729" spans="7:13" ht="12.75">
      <c r="G729" s="221"/>
      <c r="H729" s="221"/>
      <c r="I729" s="221"/>
      <c r="J729" s="221"/>
      <c r="K729" s="221"/>
      <c r="L729" s="221"/>
      <c r="M729" s="221"/>
    </row>
    <row r="730" spans="7:13" ht="12.75">
      <c r="G730" s="221"/>
      <c r="H730" s="221"/>
      <c r="I730" s="221"/>
      <c r="J730" s="221"/>
      <c r="K730" s="221"/>
      <c r="L730" s="221"/>
      <c r="M730" s="221"/>
    </row>
    <row r="731" spans="7:13" ht="12.75">
      <c r="G731" s="221"/>
      <c r="H731" s="221"/>
      <c r="I731" s="221"/>
      <c r="J731" s="221"/>
      <c r="K731" s="221"/>
      <c r="L731" s="221"/>
      <c r="M731" s="221"/>
    </row>
    <row r="732" spans="7:13" ht="12.75">
      <c r="G732" s="221"/>
      <c r="H732" s="221"/>
      <c r="I732" s="221"/>
      <c r="J732" s="221"/>
      <c r="K732" s="221"/>
      <c r="L732" s="221"/>
      <c r="M732" s="221"/>
    </row>
    <row r="733" spans="7:13" ht="12.75">
      <c r="G733" s="221"/>
      <c r="H733" s="221"/>
      <c r="I733" s="221"/>
      <c r="J733" s="221"/>
      <c r="K733" s="221"/>
      <c r="L733" s="221"/>
      <c r="M733" s="221"/>
    </row>
    <row r="734" spans="7:13" ht="12.75">
      <c r="G734" s="221"/>
      <c r="H734" s="221"/>
      <c r="I734" s="221"/>
      <c r="J734" s="221"/>
      <c r="K734" s="221"/>
      <c r="L734" s="221"/>
      <c r="M734" s="221"/>
    </row>
    <row r="735" spans="7:13" ht="12.75">
      <c r="G735" s="221"/>
      <c r="H735" s="221"/>
      <c r="I735" s="221"/>
      <c r="J735" s="221"/>
      <c r="K735" s="221"/>
      <c r="L735" s="221"/>
      <c r="M735" s="221"/>
    </row>
    <row r="736" spans="7:13" ht="12.75">
      <c r="G736" s="221"/>
      <c r="H736" s="221"/>
      <c r="I736" s="221"/>
      <c r="J736" s="221"/>
      <c r="K736" s="221"/>
      <c r="L736" s="221"/>
      <c r="M736" s="221"/>
    </row>
    <row r="737" spans="7:13" ht="12.75">
      <c r="G737" s="221"/>
      <c r="H737" s="221"/>
      <c r="I737" s="221"/>
      <c r="J737" s="221"/>
      <c r="K737" s="221"/>
      <c r="L737" s="221"/>
      <c r="M737" s="221"/>
    </row>
    <row r="738" spans="7:13" ht="12.75">
      <c r="G738" s="221"/>
      <c r="H738" s="221"/>
      <c r="I738" s="221"/>
      <c r="J738" s="221"/>
      <c r="K738" s="221"/>
      <c r="L738" s="221"/>
      <c r="M738" s="221"/>
    </row>
    <row r="739" spans="7:13" ht="12.75">
      <c r="G739" s="221"/>
      <c r="H739" s="221"/>
      <c r="I739" s="221"/>
      <c r="J739" s="221"/>
      <c r="K739" s="221"/>
      <c r="L739" s="221"/>
      <c r="M739" s="221"/>
    </row>
    <row r="740" spans="7:13" ht="12.75">
      <c r="G740" s="221"/>
      <c r="H740" s="221"/>
      <c r="I740" s="221"/>
      <c r="J740" s="221"/>
      <c r="K740" s="221"/>
      <c r="L740" s="221"/>
      <c r="M740" s="221"/>
    </row>
    <row r="741" spans="7:13" ht="12.75">
      <c r="G741" s="221"/>
      <c r="H741" s="221"/>
      <c r="I741" s="221"/>
      <c r="J741" s="221"/>
      <c r="K741" s="221"/>
      <c r="L741" s="221"/>
      <c r="M741" s="221"/>
    </row>
    <row r="742" spans="7:13" ht="12.75">
      <c r="G742" s="221"/>
      <c r="H742" s="221"/>
      <c r="I742" s="221"/>
      <c r="J742" s="221"/>
      <c r="K742" s="221"/>
      <c r="L742" s="221"/>
      <c r="M742" s="221"/>
    </row>
    <row r="743" spans="7:13" ht="12.75">
      <c r="G743" s="221"/>
      <c r="H743" s="221"/>
      <c r="I743" s="221"/>
      <c r="J743" s="221"/>
      <c r="K743" s="221"/>
      <c r="L743" s="221"/>
      <c r="M743" s="221"/>
    </row>
    <row r="744" spans="7:13" ht="12.75">
      <c r="G744" s="221"/>
      <c r="H744" s="221"/>
      <c r="I744" s="221"/>
      <c r="J744" s="221"/>
      <c r="K744" s="221"/>
      <c r="L744" s="221"/>
      <c r="M744" s="221"/>
    </row>
    <row r="745" spans="7:13" ht="12.75">
      <c r="G745" s="221"/>
      <c r="H745" s="221"/>
      <c r="I745" s="221"/>
      <c r="J745" s="221"/>
      <c r="K745" s="221"/>
      <c r="L745" s="221"/>
      <c r="M745" s="221"/>
    </row>
    <row r="746" spans="7:13" ht="12.75">
      <c r="G746" s="221"/>
      <c r="H746" s="221"/>
      <c r="I746" s="221"/>
      <c r="J746" s="221"/>
      <c r="K746" s="221"/>
      <c r="L746" s="221"/>
      <c r="M746" s="221"/>
    </row>
    <row r="747" spans="7:13" ht="12.75">
      <c r="G747" s="221"/>
      <c r="H747" s="221"/>
      <c r="I747" s="221"/>
      <c r="J747" s="221"/>
      <c r="K747" s="221"/>
      <c r="L747" s="221"/>
      <c r="M747" s="221"/>
    </row>
    <row r="748" spans="7:13" ht="12.75">
      <c r="G748" s="221"/>
      <c r="H748" s="221"/>
      <c r="I748" s="221"/>
      <c r="J748" s="221"/>
      <c r="K748" s="221"/>
      <c r="L748" s="221"/>
      <c r="M748" s="221"/>
    </row>
    <row r="749" spans="7:13" ht="12.75">
      <c r="G749" s="221"/>
      <c r="H749" s="221"/>
      <c r="I749" s="221"/>
      <c r="J749" s="221"/>
      <c r="K749" s="221"/>
      <c r="L749" s="221"/>
      <c r="M749" s="221"/>
    </row>
    <row r="750" spans="7:13" ht="12.75">
      <c r="G750" s="221"/>
      <c r="H750" s="221"/>
      <c r="I750" s="221"/>
      <c r="J750" s="221"/>
      <c r="K750" s="221"/>
      <c r="L750" s="221"/>
      <c r="M750" s="221"/>
    </row>
    <row r="751" spans="7:13" ht="12.75">
      <c r="G751" s="221"/>
      <c r="H751" s="221"/>
      <c r="I751" s="221"/>
      <c r="J751" s="221"/>
      <c r="K751" s="221"/>
      <c r="L751" s="221"/>
      <c r="M751" s="221"/>
    </row>
    <row r="752" spans="7:13" ht="12.75">
      <c r="G752" s="221"/>
      <c r="H752" s="221"/>
      <c r="I752" s="221"/>
      <c r="J752" s="221"/>
      <c r="K752" s="221"/>
      <c r="L752" s="221"/>
      <c r="M752" s="221"/>
    </row>
    <row r="753" spans="7:13" ht="12.75">
      <c r="G753" s="221"/>
      <c r="H753" s="221"/>
      <c r="I753" s="221"/>
      <c r="J753" s="221"/>
      <c r="K753" s="221"/>
      <c r="L753" s="221"/>
      <c r="M753" s="221"/>
    </row>
    <row r="754" spans="7:13" ht="12.75">
      <c r="G754" s="221"/>
      <c r="H754" s="221"/>
      <c r="I754" s="221"/>
      <c r="J754" s="221"/>
      <c r="K754" s="221"/>
      <c r="L754" s="221"/>
      <c r="M754" s="221"/>
    </row>
    <row r="755" spans="7:13" ht="12.75">
      <c r="G755" s="221"/>
      <c r="H755" s="221"/>
      <c r="I755" s="221"/>
      <c r="J755" s="221"/>
      <c r="K755" s="221"/>
      <c r="L755" s="221"/>
      <c r="M755" s="221"/>
    </row>
    <row r="756" spans="7:13" ht="12.75">
      <c r="G756" s="221"/>
      <c r="H756" s="221"/>
      <c r="I756" s="221"/>
      <c r="J756" s="221"/>
      <c r="K756" s="221"/>
      <c r="L756" s="221"/>
      <c r="M756" s="221"/>
    </row>
    <row r="757" spans="7:13" ht="12.75">
      <c r="G757" s="221"/>
      <c r="H757" s="221"/>
      <c r="I757" s="221"/>
      <c r="J757" s="221"/>
      <c r="K757" s="221"/>
      <c r="L757" s="221"/>
      <c r="M757" s="221"/>
    </row>
    <row r="758" spans="7:13" ht="12.75">
      <c r="G758" s="221"/>
      <c r="H758" s="221"/>
      <c r="I758" s="221"/>
      <c r="J758" s="221"/>
      <c r="K758" s="221"/>
      <c r="L758" s="221"/>
      <c r="M758" s="221"/>
    </row>
    <row r="759" spans="7:13" ht="12.75">
      <c r="G759" s="221"/>
      <c r="H759" s="221"/>
      <c r="I759" s="221"/>
      <c r="J759" s="221"/>
      <c r="K759" s="221"/>
      <c r="L759" s="221"/>
      <c r="M759" s="221"/>
    </row>
    <row r="760" spans="7:13" ht="12.75">
      <c r="G760" s="221"/>
      <c r="H760" s="221"/>
      <c r="I760" s="221"/>
      <c r="J760" s="221"/>
      <c r="K760" s="221"/>
      <c r="L760" s="221"/>
      <c r="M760" s="221"/>
    </row>
    <row r="761" spans="7:13" ht="12.75">
      <c r="G761" s="221"/>
      <c r="H761" s="221"/>
      <c r="I761" s="221"/>
      <c r="J761" s="221"/>
      <c r="K761" s="221"/>
      <c r="L761" s="221"/>
      <c r="M761" s="221"/>
    </row>
    <row r="762" spans="7:13" ht="12.75">
      <c r="G762" s="221"/>
      <c r="H762" s="221"/>
      <c r="I762" s="221"/>
      <c r="J762" s="221"/>
      <c r="K762" s="221"/>
      <c r="L762" s="221"/>
      <c r="M762" s="221"/>
    </row>
    <row r="763" spans="7:13" ht="12.75">
      <c r="G763" s="221"/>
      <c r="H763" s="221"/>
      <c r="I763" s="221"/>
      <c r="J763" s="221"/>
      <c r="K763" s="221"/>
      <c r="L763" s="221"/>
      <c r="M763" s="221"/>
    </row>
    <row r="764" spans="7:13" ht="12.75">
      <c r="G764" s="221"/>
      <c r="H764" s="221"/>
      <c r="I764" s="221"/>
      <c r="J764" s="221"/>
      <c r="K764" s="221"/>
      <c r="L764" s="221"/>
      <c r="M764" s="221"/>
    </row>
    <row r="765" spans="7:13" ht="12.75">
      <c r="G765" s="221"/>
      <c r="H765" s="221"/>
      <c r="I765" s="221"/>
      <c r="J765" s="221"/>
      <c r="K765" s="221"/>
      <c r="L765" s="221"/>
      <c r="M765" s="221"/>
    </row>
    <row r="766" spans="7:13" ht="12.75">
      <c r="G766" s="221"/>
      <c r="H766" s="221"/>
      <c r="I766" s="221"/>
      <c r="J766" s="221"/>
      <c r="K766" s="221"/>
      <c r="L766" s="221"/>
      <c r="M766" s="221"/>
    </row>
    <row r="767" spans="7:13" ht="12.75">
      <c r="G767" s="221"/>
      <c r="H767" s="221"/>
      <c r="I767" s="221"/>
      <c r="J767" s="221"/>
      <c r="K767" s="221"/>
      <c r="L767" s="221"/>
      <c r="M767" s="221"/>
    </row>
    <row r="768" spans="7:13" ht="12.75">
      <c r="G768" s="221"/>
      <c r="H768" s="221"/>
      <c r="I768" s="221"/>
      <c r="J768" s="221"/>
      <c r="K768" s="221"/>
      <c r="L768" s="221"/>
      <c r="M768" s="221"/>
    </row>
    <row r="769" spans="7:13" ht="12.75">
      <c r="G769" s="221"/>
      <c r="H769" s="221"/>
      <c r="I769" s="221"/>
      <c r="J769" s="221"/>
      <c r="K769" s="221"/>
      <c r="L769" s="221"/>
      <c r="M769" s="221"/>
    </row>
    <row r="770" spans="7:13" ht="12.75">
      <c r="G770" s="221"/>
      <c r="H770" s="221"/>
      <c r="I770" s="221"/>
      <c r="J770" s="221"/>
      <c r="K770" s="221"/>
      <c r="L770" s="221"/>
      <c r="M770" s="221"/>
    </row>
    <row r="771" spans="7:13" ht="12.75">
      <c r="G771" s="221"/>
      <c r="H771" s="221"/>
      <c r="I771" s="221"/>
      <c r="J771" s="221"/>
      <c r="K771" s="221"/>
      <c r="L771" s="221"/>
      <c r="M771" s="221"/>
    </row>
    <row r="772" spans="7:13" ht="12.75">
      <c r="G772" s="221"/>
      <c r="H772" s="221"/>
      <c r="I772" s="221"/>
      <c r="J772" s="221"/>
      <c r="K772" s="221"/>
      <c r="L772" s="221"/>
      <c r="M772" s="221"/>
    </row>
    <row r="773" spans="7:13" ht="12.75">
      <c r="G773" s="221"/>
      <c r="H773" s="221"/>
      <c r="I773" s="221"/>
      <c r="J773" s="221"/>
      <c r="K773" s="221"/>
      <c r="L773" s="221"/>
      <c r="M773" s="221"/>
    </row>
    <row r="774" spans="7:13" ht="12.75">
      <c r="G774" s="221"/>
      <c r="H774" s="221"/>
      <c r="I774" s="221"/>
      <c r="J774" s="221"/>
      <c r="K774" s="221"/>
      <c r="L774" s="221"/>
      <c r="M774" s="221"/>
    </row>
    <row r="775" spans="7:13" ht="12.75">
      <c r="G775" s="221"/>
      <c r="H775" s="221"/>
      <c r="I775" s="221"/>
      <c r="J775" s="221"/>
      <c r="K775" s="221"/>
      <c r="L775" s="221"/>
      <c r="M775" s="221"/>
    </row>
    <row r="776" spans="7:13" ht="12.75">
      <c r="G776" s="221"/>
      <c r="H776" s="221"/>
      <c r="I776" s="221"/>
      <c r="J776" s="221"/>
      <c r="K776" s="221"/>
      <c r="L776" s="221"/>
      <c r="M776" s="221"/>
    </row>
    <row r="777" spans="7:13" ht="12.75">
      <c r="G777" s="221"/>
      <c r="H777" s="221"/>
      <c r="I777" s="221"/>
      <c r="J777" s="221"/>
      <c r="K777" s="221"/>
      <c r="L777" s="221"/>
      <c r="M777" s="221"/>
    </row>
    <row r="778" spans="7:13" ht="12.75">
      <c r="G778" s="221"/>
      <c r="H778" s="221"/>
      <c r="I778" s="221"/>
      <c r="J778" s="221"/>
      <c r="K778" s="221"/>
      <c r="L778" s="221"/>
      <c r="M778" s="221"/>
    </row>
    <row r="779" spans="7:13" ht="12.75">
      <c r="G779" s="221"/>
      <c r="H779" s="221"/>
      <c r="I779" s="221"/>
      <c r="J779" s="221"/>
      <c r="K779" s="221"/>
      <c r="L779" s="221"/>
      <c r="M779" s="221"/>
    </row>
    <row r="780" spans="7:13" ht="12.75">
      <c r="G780" s="221"/>
      <c r="H780" s="221"/>
      <c r="I780" s="221"/>
      <c r="J780" s="221"/>
      <c r="K780" s="221"/>
      <c r="L780" s="221"/>
      <c r="M780" s="221"/>
    </row>
    <row r="781" spans="7:13" ht="12.75">
      <c r="G781" s="221"/>
      <c r="H781" s="221"/>
      <c r="I781" s="221"/>
      <c r="J781" s="221"/>
      <c r="K781" s="221"/>
      <c r="L781" s="221"/>
      <c r="M781" s="221"/>
    </row>
    <row r="782" spans="7:13" ht="12.75">
      <c r="G782" s="221"/>
      <c r="H782" s="221"/>
      <c r="I782" s="221"/>
      <c r="J782" s="221"/>
      <c r="K782" s="221"/>
      <c r="L782" s="221"/>
      <c r="M782" s="221"/>
    </row>
    <row r="783" spans="7:13" ht="12.75">
      <c r="G783" s="221"/>
      <c r="H783" s="221"/>
      <c r="I783" s="221"/>
      <c r="J783" s="221"/>
      <c r="K783" s="221"/>
      <c r="L783" s="221"/>
      <c r="M783" s="221"/>
    </row>
    <row r="784" spans="7:13" ht="12.75">
      <c r="G784" s="221"/>
      <c r="H784" s="221"/>
      <c r="I784" s="221"/>
      <c r="J784" s="221"/>
      <c r="K784" s="221"/>
      <c r="L784" s="221"/>
      <c r="M784" s="221"/>
    </row>
    <row r="785" spans="7:13" ht="12.75">
      <c r="G785" s="221"/>
      <c r="H785" s="221"/>
      <c r="I785" s="221"/>
      <c r="J785" s="221"/>
      <c r="K785" s="221"/>
      <c r="L785" s="221"/>
      <c r="M785" s="221"/>
    </row>
    <row r="786" spans="7:13" ht="12.75">
      <c r="G786" s="221"/>
      <c r="H786" s="221"/>
      <c r="I786" s="221"/>
      <c r="J786" s="221"/>
      <c r="K786" s="221"/>
      <c r="L786" s="221"/>
      <c r="M786" s="221"/>
    </row>
    <row r="787" spans="7:13" ht="12.75">
      <c r="G787" s="221"/>
      <c r="H787" s="221"/>
      <c r="I787" s="221"/>
      <c r="J787" s="221"/>
      <c r="K787" s="221"/>
      <c r="L787" s="221"/>
      <c r="M787" s="221"/>
    </row>
    <row r="788" spans="7:13" ht="12.75">
      <c r="G788" s="221"/>
      <c r="H788" s="221"/>
      <c r="I788" s="221"/>
      <c r="J788" s="221"/>
      <c r="K788" s="221"/>
      <c r="L788" s="221"/>
      <c r="M788" s="221"/>
    </row>
    <row r="789" spans="7:13" ht="12.75">
      <c r="G789" s="221"/>
      <c r="H789" s="221"/>
      <c r="I789" s="221"/>
      <c r="J789" s="221"/>
      <c r="K789" s="221"/>
      <c r="L789" s="221"/>
      <c r="M789" s="221"/>
    </row>
    <row r="790" spans="7:13" ht="12.75">
      <c r="G790" s="221"/>
      <c r="H790" s="221"/>
      <c r="I790" s="221"/>
      <c r="J790" s="221"/>
      <c r="K790" s="221"/>
      <c r="L790" s="221"/>
      <c r="M790" s="221"/>
    </row>
    <row r="791" spans="7:13" ht="12.75">
      <c r="G791" s="221"/>
      <c r="H791" s="221"/>
      <c r="I791" s="221"/>
      <c r="J791" s="221"/>
      <c r="K791" s="221"/>
      <c r="L791" s="221"/>
      <c r="M791" s="221"/>
    </row>
    <row r="792" spans="7:13" ht="12.75">
      <c r="G792" s="221"/>
      <c r="H792" s="221"/>
      <c r="I792" s="221"/>
      <c r="J792" s="221"/>
      <c r="K792" s="221"/>
      <c r="L792" s="221"/>
      <c r="M792" s="221"/>
    </row>
    <row r="793" spans="7:13" ht="12.75">
      <c r="G793" s="221"/>
      <c r="H793" s="221"/>
      <c r="I793" s="221"/>
      <c r="J793" s="221"/>
      <c r="K793" s="221"/>
      <c r="L793" s="221"/>
      <c r="M793" s="221"/>
    </row>
    <row r="794" spans="7:13" ht="12.75">
      <c r="G794" s="221"/>
      <c r="H794" s="221"/>
      <c r="I794" s="221"/>
      <c r="J794" s="221"/>
      <c r="K794" s="221"/>
      <c r="L794" s="221"/>
      <c r="M794" s="221"/>
    </row>
    <row r="795" spans="7:13" ht="12.75">
      <c r="G795" s="221"/>
      <c r="H795" s="221"/>
      <c r="I795" s="221"/>
      <c r="J795" s="221"/>
      <c r="K795" s="221"/>
      <c r="L795" s="221"/>
      <c r="M795" s="221"/>
    </row>
    <row r="796" spans="7:13" ht="12.75">
      <c r="G796" s="221"/>
      <c r="H796" s="221"/>
      <c r="I796" s="221"/>
      <c r="J796" s="221"/>
      <c r="K796" s="221"/>
      <c r="L796" s="221"/>
      <c r="M796" s="221"/>
    </row>
    <row r="797" spans="7:13" ht="12.75">
      <c r="G797" s="221"/>
      <c r="H797" s="221"/>
      <c r="I797" s="221"/>
      <c r="J797" s="221"/>
      <c r="K797" s="221"/>
      <c r="L797" s="221"/>
      <c r="M797" s="221"/>
    </row>
    <row r="798" spans="7:13" ht="12.75">
      <c r="G798" s="221"/>
      <c r="H798" s="221"/>
      <c r="I798" s="221"/>
      <c r="J798" s="221"/>
      <c r="K798" s="221"/>
      <c r="L798" s="221"/>
      <c r="M798" s="221"/>
    </row>
    <row r="799" spans="7:13" ht="12.75">
      <c r="G799" s="221"/>
      <c r="H799" s="221"/>
      <c r="I799" s="221"/>
      <c r="J799" s="221"/>
      <c r="K799" s="221"/>
      <c r="L799" s="221"/>
      <c r="M799" s="221"/>
    </row>
    <row r="800" spans="7:13" ht="12.75">
      <c r="G800" s="221"/>
      <c r="H800" s="221"/>
      <c r="I800" s="221"/>
      <c r="J800" s="221"/>
      <c r="K800" s="221"/>
      <c r="L800" s="221"/>
      <c r="M800" s="221"/>
    </row>
    <row r="801" spans="7:13" ht="12.75">
      <c r="G801" s="221"/>
      <c r="H801" s="221"/>
      <c r="I801" s="221"/>
      <c r="J801" s="221"/>
      <c r="K801" s="221"/>
      <c r="L801" s="221"/>
      <c r="M801" s="221"/>
    </row>
    <row r="802" spans="7:13" ht="12.75">
      <c r="G802" s="221"/>
      <c r="H802" s="221"/>
      <c r="I802" s="221"/>
      <c r="J802" s="221"/>
      <c r="K802" s="221"/>
      <c r="L802" s="221"/>
      <c r="M802" s="221"/>
    </row>
    <row r="803" spans="7:13" ht="12.75">
      <c r="G803" s="221"/>
      <c r="H803" s="221"/>
      <c r="I803" s="221"/>
      <c r="J803" s="221"/>
      <c r="K803" s="221"/>
      <c r="L803" s="221"/>
      <c r="M803" s="221"/>
    </row>
    <row r="804" spans="7:13" ht="12.75">
      <c r="G804" s="221"/>
      <c r="H804" s="221"/>
      <c r="I804" s="221"/>
      <c r="J804" s="221"/>
      <c r="K804" s="221"/>
      <c r="L804" s="221"/>
      <c r="M804" s="221"/>
    </row>
    <row r="805" spans="7:13" ht="12.75">
      <c r="G805" s="221"/>
      <c r="H805" s="221"/>
      <c r="I805" s="221"/>
      <c r="J805" s="221"/>
      <c r="K805" s="221"/>
      <c r="L805" s="221"/>
      <c r="M805" s="221"/>
    </row>
    <row r="806" spans="7:13" ht="12.75">
      <c r="G806" s="221"/>
      <c r="H806" s="221"/>
      <c r="I806" s="221"/>
      <c r="J806" s="221"/>
      <c r="K806" s="221"/>
      <c r="L806" s="221"/>
      <c r="M806" s="221"/>
    </row>
    <row r="807" spans="7:13" ht="12.75">
      <c r="G807" s="221"/>
      <c r="H807" s="221"/>
      <c r="I807" s="221"/>
      <c r="J807" s="221"/>
      <c r="K807" s="221"/>
      <c r="L807" s="221"/>
      <c r="M807" s="221"/>
    </row>
    <row r="808" spans="7:13" ht="12.75">
      <c r="G808" s="221"/>
      <c r="H808" s="221"/>
      <c r="I808" s="221"/>
      <c r="J808" s="221"/>
      <c r="K808" s="221"/>
      <c r="L808" s="221"/>
      <c r="M808" s="221"/>
    </row>
    <row r="809" spans="7:13" ht="12.75">
      <c r="G809" s="221"/>
      <c r="H809" s="221"/>
      <c r="I809" s="221"/>
      <c r="J809" s="221"/>
      <c r="K809" s="221"/>
      <c r="L809" s="221"/>
      <c r="M809" s="221"/>
    </row>
    <row r="810" spans="7:13" ht="12.75">
      <c r="G810" s="221"/>
      <c r="H810" s="221"/>
      <c r="I810" s="221"/>
      <c r="J810" s="221"/>
      <c r="K810" s="221"/>
      <c r="L810" s="221"/>
      <c r="M810" s="221"/>
    </row>
    <row r="811" spans="7:13" ht="12.75">
      <c r="G811" s="221"/>
      <c r="H811" s="221"/>
      <c r="I811" s="221"/>
      <c r="J811" s="221"/>
      <c r="K811" s="221"/>
      <c r="L811" s="221"/>
      <c r="M811" s="221"/>
    </row>
    <row r="812" spans="7:13" ht="12.75">
      <c r="G812" s="221"/>
      <c r="H812" s="221"/>
      <c r="I812" s="221"/>
      <c r="J812" s="221"/>
      <c r="K812" s="221"/>
      <c r="L812" s="221"/>
      <c r="M812" s="221"/>
    </row>
    <row r="813" spans="7:13" ht="12.75">
      <c r="G813" s="221"/>
      <c r="H813" s="221"/>
      <c r="I813" s="221"/>
      <c r="J813" s="221"/>
      <c r="K813" s="221"/>
      <c r="L813" s="221"/>
      <c r="M813" s="221"/>
    </row>
    <row r="814" spans="7:13" ht="12.75">
      <c r="G814" s="221"/>
      <c r="H814" s="221"/>
      <c r="I814" s="221"/>
      <c r="J814" s="221"/>
      <c r="K814" s="221"/>
      <c r="L814" s="221"/>
      <c r="M814" s="221"/>
    </row>
    <row r="815" spans="7:13" ht="12.75">
      <c r="G815" s="221"/>
      <c r="H815" s="221"/>
      <c r="I815" s="221"/>
      <c r="J815" s="221"/>
      <c r="K815" s="221"/>
      <c r="L815" s="221"/>
      <c r="M815" s="221"/>
    </row>
    <row r="816" spans="7:13" ht="12.75">
      <c r="G816" s="221"/>
      <c r="H816" s="221"/>
      <c r="I816" s="221"/>
      <c r="J816" s="221"/>
      <c r="K816" s="221"/>
      <c r="L816" s="221"/>
      <c r="M816" s="221"/>
    </row>
    <row r="817" spans="7:13" ht="12.75">
      <c r="G817" s="221"/>
      <c r="H817" s="221"/>
      <c r="I817" s="221"/>
      <c r="J817" s="221"/>
      <c r="K817" s="221"/>
      <c r="L817" s="221"/>
      <c r="M817" s="221"/>
    </row>
    <row r="818" spans="7:13" ht="12.75">
      <c r="G818" s="221"/>
      <c r="H818" s="221"/>
      <c r="I818" s="221"/>
      <c r="J818" s="221"/>
      <c r="K818" s="221"/>
      <c r="L818" s="221"/>
      <c r="M818" s="221"/>
    </row>
    <row r="819" spans="7:13" ht="12.75">
      <c r="G819" s="221"/>
      <c r="H819" s="221"/>
      <c r="I819" s="221"/>
      <c r="J819" s="221"/>
      <c r="K819" s="221"/>
      <c r="L819" s="221"/>
      <c r="M819" s="221"/>
    </row>
    <row r="820" spans="7:13" ht="12.75">
      <c r="G820" s="221"/>
      <c r="H820" s="221"/>
      <c r="I820" s="221"/>
      <c r="J820" s="221"/>
      <c r="K820" s="221"/>
      <c r="L820" s="221"/>
      <c r="M820" s="221"/>
    </row>
    <row r="821" spans="7:13" ht="12.75">
      <c r="G821" s="221"/>
      <c r="H821" s="221"/>
      <c r="I821" s="221"/>
      <c r="J821" s="221"/>
      <c r="K821" s="221"/>
      <c r="L821" s="221"/>
      <c r="M821" s="221"/>
    </row>
    <row r="822" spans="7:13" ht="12.75">
      <c r="G822" s="221"/>
      <c r="H822" s="221"/>
      <c r="I822" s="221"/>
      <c r="J822" s="221"/>
      <c r="K822" s="221"/>
      <c r="L822" s="221"/>
      <c r="M822" s="221"/>
    </row>
    <row r="823" spans="7:13" ht="12.75">
      <c r="G823" s="221"/>
      <c r="H823" s="221"/>
      <c r="I823" s="221"/>
      <c r="J823" s="221"/>
      <c r="K823" s="221"/>
      <c r="L823" s="221"/>
      <c r="M823" s="221"/>
    </row>
    <row r="824" spans="7:13" ht="12.75">
      <c r="G824" s="221"/>
      <c r="H824" s="221"/>
      <c r="I824" s="221"/>
      <c r="J824" s="221"/>
      <c r="K824" s="221"/>
      <c r="L824" s="221"/>
      <c r="M824" s="221"/>
    </row>
    <row r="825" spans="7:13" ht="12.75">
      <c r="G825" s="221"/>
      <c r="H825" s="221"/>
      <c r="I825" s="221"/>
      <c r="J825" s="221"/>
      <c r="K825" s="221"/>
      <c r="L825" s="221"/>
      <c r="M825" s="221"/>
    </row>
    <row r="826" spans="7:13" ht="12.75">
      <c r="G826" s="221"/>
      <c r="H826" s="221"/>
      <c r="I826" s="221"/>
      <c r="J826" s="221"/>
      <c r="K826" s="221"/>
      <c r="L826" s="221"/>
      <c r="M826" s="221"/>
    </row>
    <row r="827" spans="7:13" ht="12.75">
      <c r="G827" s="221"/>
      <c r="H827" s="221"/>
      <c r="I827" s="221"/>
      <c r="J827" s="221"/>
      <c r="K827" s="221"/>
      <c r="L827" s="221"/>
      <c r="M827" s="221"/>
    </row>
    <row r="828" spans="7:13" ht="12.75">
      <c r="G828" s="221"/>
      <c r="H828" s="221"/>
      <c r="I828" s="221"/>
      <c r="J828" s="221"/>
      <c r="K828" s="221"/>
      <c r="L828" s="221"/>
      <c r="M828" s="221"/>
    </row>
    <row r="829" spans="7:13" ht="12.75">
      <c r="G829" s="221"/>
      <c r="H829" s="221"/>
      <c r="I829" s="221"/>
      <c r="J829" s="221"/>
      <c r="K829" s="221"/>
      <c r="L829" s="221"/>
      <c r="M829" s="221"/>
    </row>
    <row r="830" spans="7:13" ht="12.75">
      <c r="G830" s="221"/>
      <c r="H830" s="221"/>
      <c r="I830" s="221"/>
      <c r="J830" s="221"/>
      <c r="K830" s="221"/>
      <c r="L830" s="221"/>
      <c r="M830" s="221"/>
    </row>
    <row r="831" spans="7:13" ht="12.75">
      <c r="G831" s="221"/>
      <c r="H831" s="221"/>
      <c r="I831" s="221"/>
      <c r="J831" s="221"/>
      <c r="K831" s="221"/>
      <c r="L831" s="221"/>
      <c r="M831" s="221"/>
    </row>
    <row r="832" spans="7:13" ht="12.75">
      <c r="G832" s="221"/>
      <c r="H832" s="221"/>
      <c r="I832" s="221"/>
      <c r="J832" s="221"/>
      <c r="K832" s="221"/>
      <c r="L832" s="221"/>
      <c r="M832" s="221"/>
    </row>
    <row r="833" spans="7:13" ht="12.75">
      <c r="G833" s="221"/>
      <c r="H833" s="221"/>
      <c r="I833" s="221"/>
      <c r="J833" s="221"/>
      <c r="K833" s="221"/>
      <c r="L833" s="221"/>
      <c r="M833" s="221"/>
    </row>
    <row r="834" spans="7:13" ht="12.75">
      <c r="G834" s="221"/>
      <c r="H834" s="221"/>
      <c r="I834" s="221"/>
      <c r="J834" s="221"/>
      <c r="K834" s="221"/>
      <c r="L834" s="221"/>
      <c r="M834" s="221"/>
    </row>
    <row r="835" spans="7:13" ht="12.75">
      <c r="G835" s="221"/>
      <c r="H835" s="221"/>
      <c r="I835" s="221"/>
      <c r="J835" s="221"/>
      <c r="K835" s="221"/>
      <c r="L835" s="221"/>
      <c r="M835" s="221"/>
    </row>
    <row r="836" spans="7:13" ht="12.75">
      <c r="G836" s="221"/>
      <c r="H836" s="221"/>
      <c r="I836" s="221"/>
      <c r="J836" s="221"/>
      <c r="K836" s="221"/>
      <c r="L836" s="221"/>
      <c r="M836" s="221"/>
    </row>
    <row r="837" spans="7:13" ht="12.75">
      <c r="G837" s="221"/>
      <c r="H837" s="221"/>
      <c r="I837" s="221"/>
      <c r="J837" s="221"/>
      <c r="K837" s="221"/>
      <c r="L837" s="221"/>
      <c r="M837" s="221"/>
    </row>
    <row r="838" spans="7:13" ht="12.75">
      <c r="G838" s="221"/>
      <c r="H838" s="221"/>
      <c r="I838" s="221"/>
      <c r="J838" s="221"/>
      <c r="K838" s="221"/>
      <c r="L838" s="221"/>
      <c r="M838" s="221"/>
    </row>
  </sheetData>
  <printOptions horizontalCentered="1"/>
  <pageMargins left="0.8267716535433072" right="0.3937007874015748" top="1.9291338582677167" bottom="0.9055118110236221" header="0.5118110236220472" footer="0.5118110236220472"/>
  <pageSetup horizontalDpi="300" verticalDpi="300" orientation="portrait" paperSize="9" scale="75" r:id="rId2"/>
  <colBreaks count="1" manualBreakCount="1">
    <brk id="14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2:Z66"/>
  <sheetViews>
    <sheetView tabSelected="1" workbookViewId="0" topLeftCell="A1">
      <selection activeCell="A1" sqref="A1"/>
    </sheetView>
  </sheetViews>
  <sheetFormatPr defaultColWidth="9.140625" defaultRowHeight="12.75"/>
  <cols>
    <col min="1" max="2" width="8.8515625" style="96" customWidth="1"/>
    <col min="3" max="4" width="13.7109375" style="96" customWidth="1"/>
    <col min="5" max="9" width="5.7109375" style="96" customWidth="1"/>
    <col min="10" max="10" width="6.7109375" style="96" customWidth="1"/>
    <col min="11" max="15" width="5.7109375" style="96" customWidth="1"/>
    <col min="16" max="16" width="9.8515625" style="96" customWidth="1"/>
    <col min="17" max="18" width="5.7109375" style="96" customWidth="1"/>
    <col min="19" max="16384" width="8.8515625" style="96" customWidth="1"/>
  </cols>
  <sheetData>
    <row r="2" spans="11:14" ht="12.75">
      <c r="K2" s="96" t="s">
        <v>24</v>
      </c>
      <c r="N2" s="146">
        <f>PaceSet</f>
        <v>27.58</v>
      </c>
    </row>
    <row r="9" spans="1:16" ht="12.7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 ht="20.25" customHeight="1">
      <c r="A10" s="135" t="str">
        <f>'Start List'!$A$10</f>
        <v>Abom Mogul Challenge 2001</v>
      </c>
      <c r="B10" s="150"/>
      <c r="C10" s="150"/>
      <c r="D10" s="150"/>
      <c r="E10" s="151" t="s">
        <v>51</v>
      </c>
      <c r="F10" s="151"/>
      <c r="G10" s="150"/>
      <c r="H10" s="150"/>
      <c r="I10" s="150"/>
      <c r="J10" s="150"/>
      <c r="K10" s="150"/>
      <c r="L10" s="150"/>
      <c r="M10" s="150"/>
      <c r="N10" s="150"/>
      <c r="O10" s="152" t="s">
        <v>44</v>
      </c>
      <c r="P10" s="153">
        <f>'Start List'!$O$10</f>
        <v>37128</v>
      </c>
    </row>
    <row r="11" spans="1:16" ht="12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ht="12.75">
      <c r="P12" s="157"/>
    </row>
    <row r="13" spans="1:16" ht="6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 ht="12.75">
      <c r="A14" s="158" t="s">
        <v>10</v>
      </c>
      <c r="C14" s="95">
        <f>IF('Start List'!C14="","",'Start List'!C14)</f>
      </c>
      <c r="D14" s="95"/>
      <c r="H14" s="95" t="s">
        <v>11</v>
      </c>
      <c r="N14" s="95"/>
      <c r="P14" s="115"/>
    </row>
    <row r="15" spans="1:16" ht="12.75">
      <c r="A15" s="158" t="s">
        <v>9</v>
      </c>
      <c r="C15" s="95" t="str">
        <f>IF('Start List'!C15="","",'Start List'!C15)</f>
        <v>Micheal Kennedy</v>
      </c>
      <c r="D15" s="95"/>
      <c r="H15" s="159" t="s">
        <v>12</v>
      </c>
      <c r="J15" s="95">
        <f>IF('Start List'!I15="","",'Start List'!I15)</f>
      </c>
      <c r="K15" s="95" t="str">
        <f>IF('Start List'!J15="","",'Start List'!J15)</f>
        <v>Wood Run</v>
      </c>
      <c r="N15" s="159"/>
      <c r="O15" s="94">
        <f>IF('Start List'!N15="","",'Start List'!N15)</f>
      </c>
      <c r="P15" s="115"/>
    </row>
    <row r="16" spans="1:16" ht="12.75">
      <c r="A16" s="158" t="s">
        <v>8</v>
      </c>
      <c r="C16" s="95" t="str">
        <f>IF('Start List'!C16="","",'Start List'!C16)</f>
        <v>David Frydman</v>
      </c>
      <c r="D16" s="95"/>
      <c r="H16" s="159" t="s">
        <v>13</v>
      </c>
      <c r="J16" s="95"/>
      <c r="K16" s="95">
        <f>IF('Start List'!J16="","",'Start List'!J16)</f>
        <v>240</v>
      </c>
      <c r="L16" s="95" t="s">
        <v>28</v>
      </c>
      <c r="N16" s="159"/>
      <c r="O16" s="94">
        <f>IF('Start List'!N16="","",'Start List'!N16)</f>
      </c>
      <c r="P16" s="115"/>
    </row>
    <row r="17" spans="1:16" ht="12.75">
      <c r="A17" s="158" t="s">
        <v>7</v>
      </c>
      <c r="C17" s="95" t="str">
        <f>IF('Start List'!C17="","",'Start List'!C17)</f>
        <v>Stuart Aldred</v>
      </c>
      <c r="D17" s="95"/>
      <c r="H17" s="159" t="s">
        <v>14</v>
      </c>
      <c r="J17" s="95">
        <f>IF('Start List'!I17="","",'Start List'!I17)</f>
      </c>
      <c r="K17" s="95">
        <f>IF('Start List'!J17="","",'Start List'!J17)</f>
        <v>20</v>
      </c>
      <c r="N17" s="159"/>
      <c r="O17" s="94">
        <f>IF('Start List'!N17="","",'Start List'!N17)</f>
      </c>
      <c r="P17" s="115"/>
    </row>
    <row r="18" spans="1:16" ht="12.75">
      <c r="A18" s="158"/>
      <c r="C18" s="95"/>
      <c r="D18" s="95"/>
      <c r="H18" s="159" t="s">
        <v>15</v>
      </c>
      <c r="J18" s="95">
        <f>IF('Start List'!I18="","",'Start List'!I18)</f>
      </c>
      <c r="K18" s="95">
        <f>IF('Start List'!J18="","",'Start List'!J18)</f>
        <v>24</v>
      </c>
      <c r="N18" s="159"/>
      <c r="O18" s="94">
        <f>IF('Start List'!N18="","",'Start List'!N18)</f>
      </c>
      <c r="P18" s="115"/>
    </row>
    <row r="19" spans="1:16" ht="12.75">
      <c r="A19" s="158" t="s">
        <v>18</v>
      </c>
      <c r="C19" s="95" t="str">
        <f>IF('Start List'!C19="","",'Start List'!C19)</f>
        <v>Peter Braun</v>
      </c>
      <c r="D19" s="95"/>
      <c r="H19" s="159"/>
      <c r="K19" s="95"/>
      <c r="P19" s="115"/>
    </row>
    <row r="20" spans="1:16" ht="12.75">
      <c r="A20" s="158" t="s">
        <v>19</v>
      </c>
      <c r="C20" s="95" t="str">
        <f>IF('Start List'!C20="","",'Start List'!C20)</f>
        <v>Paul Mogford</v>
      </c>
      <c r="D20" s="95"/>
      <c r="H20" s="159" t="s">
        <v>16</v>
      </c>
      <c r="J20" s="95">
        <f>IF('Start List'!I20="","",'Start List'!I20)</f>
      </c>
      <c r="K20" s="95" t="str">
        <f>IF('Start List'!J20="","",'Start List'!J20)</f>
        <v>10.00am</v>
      </c>
      <c r="P20" s="115"/>
    </row>
    <row r="21" spans="1:16" ht="12.75">
      <c r="A21" s="158" t="s">
        <v>20</v>
      </c>
      <c r="C21" s="95" t="str">
        <f>IF('Start List'!C21="","",'Start List'!C21)</f>
        <v>Chris Schwarz</v>
      </c>
      <c r="D21" s="95"/>
      <c r="K21" s="95"/>
      <c r="P21" s="115"/>
    </row>
    <row r="22" spans="1:16" ht="12.75">
      <c r="A22" s="158" t="s">
        <v>21</v>
      </c>
      <c r="C22" s="95" t="str">
        <f>IF('Start List'!C22="","",'Start List'!C22)</f>
        <v>Paul Costa</v>
      </c>
      <c r="D22" s="95"/>
      <c r="H22" s="159" t="s">
        <v>27</v>
      </c>
      <c r="K22" s="160">
        <f>PaceSet</f>
        <v>27.58</v>
      </c>
      <c r="P22" s="115"/>
    </row>
    <row r="23" spans="1:16" ht="12.75">
      <c r="A23" s="158" t="s">
        <v>22</v>
      </c>
      <c r="C23" s="95" t="str">
        <f>IF('Start List'!C23="","",'Start List'!C23)</f>
        <v>Andrew Evans</v>
      </c>
      <c r="D23" s="95"/>
      <c r="K23" s="95"/>
      <c r="P23" s="115"/>
    </row>
    <row r="24" spans="1:16" ht="6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61"/>
    </row>
    <row r="26" spans="1:16" ht="12.75">
      <c r="A26" s="162" t="s">
        <v>43</v>
      </c>
      <c r="B26" s="162" t="s">
        <v>32</v>
      </c>
      <c r="C26" s="162" t="s">
        <v>29</v>
      </c>
      <c r="D26" s="163" t="s">
        <v>30</v>
      </c>
      <c r="E26" s="163" t="s">
        <v>46</v>
      </c>
      <c r="F26" s="164" t="s">
        <v>45</v>
      </c>
      <c r="G26" s="165"/>
      <c r="H26" s="166" t="s">
        <v>35</v>
      </c>
      <c r="I26" s="166"/>
      <c r="J26" s="167"/>
      <c r="K26" s="168"/>
      <c r="L26" s="169" t="s">
        <v>37</v>
      </c>
      <c r="M26" s="167"/>
      <c r="N26" s="166" t="s">
        <v>39</v>
      </c>
      <c r="O26" s="166"/>
      <c r="P26" s="170" t="s">
        <v>36</v>
      </c>
    </row>
    <row r="27" spans="1:16" ht="12.75">
      <c r="A27" s="171"/>
      <c r="B27" s="171" t="s">
        <v>33</v>
      </c>
      <c r="C27" s="172"/>
      <c r="D27" s="172"/>
      <c r="E27" s="173"/>
      <c r="F27" s="174"/>
      <c r="G27" s="175" t="s">
        <v>0</v>
      </c>
      <c r="H27" s="176" t="s">
        <v>1</v>
      </c>
      <c r="I27" s="177" t="s">
        <v>2</v>
      </c>
      <c r="J27" s="178" t="s">
        <v>36</v>
      </c>
      <c r="K27" s="179" t="s">
        <v>3</v>
      </c>
      <c r="L27" s="180" t="s">
        <v>4</v>
      </c>
      <c r="M27" s="178" t="s">
        <v>38</v>
      </c>
      <c r="N27" s="181" t="s">
        <v>40</v>
      </c>
      <c r="O27" s="182" t="s">
        <v>41</v>
      </c>
      <c r="P27" s="183" t="s">
        <v>42</v>
      </c>
    </row>
    <row r="28" spans="1:16" ht="12.75" customHeight="1">
      <c r="A28" s="184"/>
      <c r="B28" s="184"/>
      <c r="C28" s="184"/>
      <c r="D28" s="147"/>
      <c r="E28" s="147"/>
      <c r="F28" s="185"/>
      <c r="G28" s="186"/>
      <c r="H28" s="184"/>
      <c r="I28" s="147"/>
      <c r="J28" s="187"/>
      <c r="K28" s="188"/>
      <c r="L28" s="147"/>
      <c r="M28" s="187"/>
      <c r="N28" s="188"/>
      <c r="O28" s="147"/>
      <c r="P28" s="187"/>
    </row>
    <row r="29" spans="1:26" ht="12.75">
      <c r="A29" s="97">
        <v>1</v>
      </c>
      <c r="B29" s="97">
        <f>IF(Qualifications!B30="","",Qualifications!B30)</f>
        <v>3</v>
      </c>
      <c r="C29" s="252" t="str">
        <f>IF(Qualifications!C30="","",Qualifications!C30)</f>
        <v>Begg-Smith</v>
      </c>
      <c r="D29" s="252" t="str">
        <f>IF(Qualifications!D30="","",Qualifications!D30)</f>
        <v>Dale</v>
      </c>
      <c r="E29" s="98" t="str">
        <f>IF(Qualifications!E30="","",Qualifications!E30)</f>
        <v>J</v>
      </c>
      <c r="F29" s="145" t="str">
        <f>IF(Qualifications!F30="","",Qualifications!F30)</f>
        <v>CAN</v>
      </c>
      <c r="G29" s="72">
        <v>4.8</v>
      </c>
      <c r="H29" s="73">
        <v>4.8</v>
      </c>
      <c r="I29" s="74">
        <v>4.8</v>
      </c>
      <c r="J29" s="190">
        <f aca="true" t="shared" si="0" ref="J29:J44">SUM(G29:I29)</f>
        <v>14.399999999999999</v>
      </c>
      <c r="K29" s="75">
        <v>6.53</v>
      </c>
      <c r="L29" s="76">
        <v>6.75</v>
      </c>
      <c r="M29" s="190">
        <f aca="true" t="shared" si="1" ref="M29:M44">SUM(K29:L29)/2</f>
        <v>6.640000000000001</v>
      </c>
      <c r="N29" s="76">
        <v>24.29</v>
      </c>
      <c r="O29" s="191">
        <f aca="true" t="shared" si="2" ref="O29:O44">IF(N29="",0,MAX(MIN(TRUNC(13.625-(8*N29/$N$2),2),7.5),0))</f>
        <v>6.57</v>
      </c>
      <c r="P29" s="192">
        <f aca="true" t="shared" si="3" ref="P29:P44">CHOOSE(Z29,IF(G29="",0,IF(N29="",J29+M29,J29+M29+O29)),"RNS","DNS","DSQ")</f>
        <v>27.61</v>
      </c>
      <c r="U29" s="88">
        <f aca="true" t="shared" si="4" ref="U29:U44">G29+($M29/6)+($O29/3)</f>
        <v>8.096666666666666</v>
      </c>
      <c r="V29" s="88">
        <f aca="true" t="shared" si="5" ref="V29:V44">H29+($M29/6)+($O29/3)</f>
        <v>8.096666666666666</v>
      </c>
      <c r="W29" s="88">
        <f aca="true" t="shared" si="6" ref="W29:W44">I29+($M29/6)+($O29/3)</f>
        <v>8.096666666666666</v>
      </c>
      <c r="X29" s="150">
        <f aca="true" t="shared" si="7" ref="X29:X44">SUM(U29:W29)</f>
        <v>24.29</v>
      </c>
      <c r="Y29" s="119">
        <f>IF(Qualifications!Y30="","",Qualifications!Y30)</f>
      </c>
      <c r="Z29" s="232">
        <v>1</v>
      </c>
    </row>
    <row r="30" spans="1:26" ht="12.75">
      <c r="A30" s="97">
        <v>2</v>
      </c>
      <c r="B30" s="97">
        <f>IF(Qualifications!B29="","",Qualifications!B29)</f>
        <v>12</v>
      </c>
      <c r="C30" s="252" t="str">
        <f>IF(Qualifications!C29="","",Qualifications!C29)</f>
        <v>Costa</v>
      </c>
      <c r="D30" s="252" t="str">
        <f>IF(Qualifications!D29="","",Qualifications!D29)</f>
        <v>Adrian </v>
      </c>
      <c r="E30" s="98" t="str">
        <f>IF(Qualifications!E29="","",Qualifications!E29)</f>
        <v>O</v>
      </c>
      <c r="F30" s="145" t="str">
        <f>IF(Qualifications!F29="","",Qualifications!F29)</f>
        <v>AUS</v>
      </c>
      <c r="G30" s="72">
        <v>4.7</v>
      </c>
      <c r="H30" s="73">
        <v>4.7</v>
      </c>
      <c r="I30" s="74">
        <v>4.7</v>
      </c>
      <c r="J30" s="190">
        <f t="shared" si="0"/>
        <v>14.100000000000001</v>
      </c>
      <c r="K30" s="75">
        <v>6.44</v>
      </c>
      <c r="L30" s="76">
        <v>6.3</v>
      </c>
      <c r="M30" s="190">
        <f t="shared" si="1"/>
        <v>6.37</v>
      </c>
      <c r="N30" s="76">
        <v>25.06</v>
      </c>
      <c r="O30" s="191">
        <f t="shared" si="2"/>
        <v>6.35</v>
      </c>
      <c r="P30" s="192">
        <f t="shared" si="3"/>
        <v>26.82</v>
      </c>
      <c r="U30" s="88">
        <f t="shared" si="4"/>
        <v>7.878333333333334</v>
      </c>
      <c r="V30" s="88">
        <f t="shared" si="5"/>
        <v>7.878333333333334</v>
      </c>
      <c r="W30" s="88">
        <f t="shared" si="6"/>
        <v>7.878333333333334</v>
      </c>
      <c r="X30" s="150">
        <f t="shared" si="7"/>
        <v>23.635</v>
      </c>
      <c r="Y30" s="119">
        <f>IF(Qualifications!Y29="","",Qualifications!Y29)</f>
      </c>
      <c r="Z30" s="232">
        <v>1</v>
      </c>
    </row>
    <row r="31" spans="1:26" ht="12.75">
      <c r="A31" s="97">
        <v>3</v>
      </c>
      <c r="B31" s="97">
        <f>IF(Qualifications!B32="","",Qualifications!B32)</f>
        <v>8</v>
      </c>
      <c r="C31" s="252" t="str">
        <f>IF(Qualifications!C32="","",Qualifications!C32)</f>
        <v>Berchtold</v>
      </c>
      <c r="D31" s="252" t="str">
        <f>IF(Qualifications!D32="","",Qualifications!D32)</f>
        <v>Andrea</v>
      </c>
      <c r="E31" s="98" t="str">
        <f>IF(Qualifications!E32="","",Qualifications!E32)</f>
        <v>O</v>
      </c>
      <c r="F31" s="145" t="str">
        <f>IF(Qualifications!F32="","",Qualifications!F32)</f>
        <v>AUS</v>
      </c>
      <c r="G31" s="72">
        <v>4.5</v>
      </c>
      <c r="H31" s="73">
        <v>4.6</v>
      </c>
      <c r="I31" s="74">
        <v>4.4</v>
      </c>
      <c r="J31" s="190">
        <f t="shared" si="0"/>
        <v>13.5</v>
      </c>
      <c r="K31" s="75">
        <v>6.02</v>
      </c>
      <c r="L31" s="76">
        <v>6.3</v>
      </c>
      <c r="M31" s="190">
        <f t="shared" si="1"/>
        <v>6.16</v>
      </c>
      <c r="N31" s="76">
        <v>27.42</v>
      </c>
      <c r="O31" s="191">
        <f t="shared" si="2"/>
        <v>5.67</v>
      </c>
      <c r="P31" s="192">
        <f t="shared" si="3"/>
        <v>25.33</v>
      </c>
      <c r="U31" s="88">
        <f t="shared" si="4"/>
        <v>7.416666666666666</v>
      </c>
      <c r="V31" s="88">
        <f t="shared" si="5"/>
        <v>7.516666666666666</v>
      </c>
      <c r="W31" s="88">
        <f t="shared" si="6"/>
        <v>7.316666666666666</v>
      </c>
      <c r="X31" s="150">
        <f t="shared" si="7"/>
        <v>22.25</v>
      </c>
      <c r="Y31" s="119">
        <f>IF(Qualifications!Y32="","",Qualifications!Y32)</f>
      </c>
      <c r="Z31" s="232">
        <v>1</v>
      </c>
    </row>
    <row r="32" spans="1:26" ht="12.75">
      <c r="A32" s="97">
        <v>4</v>
      </c>
      <c r="B32" s="97">
        <f>IF(Qualifications!B31="","",Qualifications!B31)</f>
        <v>70</v>
      </c>
      <c r="C32" s="252" t="str">
        <f>IF(Qualifications!C31="","",Qualifications!C31)</f>
        <v>Paynter</v>
      </c>
      <c r="D32" s="252" t="str">
        <f>IF(Qualifications!D31="","",Qualifications!D31)</f>
        <v>Trennon</v>
      </c>
      <c r="E32" s="98" t="str">
        <f>IF(Qualifications!E31="","",Qualifications!E31)</f>
        <v>O</v>
      </c>
      <c r="F32" s="145" t="str">
        <f>IF(Qualifications!F31="","",Qualifications!F31)</f>
        <v>CAN</v>
      </c>
      <c r="G32" s="72">
        <v>4.3</v>
      </c>
      <c r="H32" s="73">
        <v>4.4</v>
      </c>
      <c r="I32" s="74">
        <v>4.3</v>
      </c>
      <c r="J32" s="190">
        <f t="shared" si="0"/>
        <v>13</v>
      </c>
      <c r="K32" s="75">
        <v>6.23</v>
      </c>
      <c r="L32" s="76">
        <v>5.95</v>
      </c>
      <c r="M32" s="190">
        <f t="shared" si="1"/>
        <v>6.09</v>
      </c>
      <c r="N32" s="76">
        <v>26.27</v>
      </c>
      <c r="O32" s="191">
        <f t="shared" si="2"/>
        <v>6</v>
      </c>
      <c r="P32" s="192">
        <f t="shared" si="3"/>
        <v>25.09</v>
      </c>
      <c r="U32" s="88">
        <f t="shared" si="4"/>
        <v>7.3149999999999995</v>
      </c>
      <c r="V32" s="88">
        <f t="shared" si="5"/>
        <v>7.415</v>
      </c>
      <c r="W32" s="88">
        <f t="shared" si="6"/>
        <v>7.3149999999999995</v>
      </c>
      <c r="X32" s="150">
        <f t="shared" si="7"/>
        <v>22.045</v>
      </c>
      <c r="Y32" s="119">
        <f>IF(Qualifications!Y31="","",Qualifications!Y31)</f>
      </c>
      <c r="Z32" s="232">
        <v>1</v>
      </c>
    </row>
    <row r="33" spans="1:26" ht="12.75">
      <c r="A33" s="97">
        <v>5</v>
      </c>
      <c r="B33" s="97">
        <f>IF(Qualifications!B33="","",Qualifications!B33)</f>
        <v>4</v>
      </c>
      <c r="C33" s="252" t="str">
        <f>IF(Qualifications!C33="","",Qualifications!C33)</f>
        <v>Robertson</v>
      </c>
      <c r="D33" s="252" t="str">
        <f>IF(Qualifications!D33="","",Qualifications!D33)</f>
        <v>Michael</v>
      </c>
      <c r="E33" s="98" t="str">
        <f>IF(Qualifications!E33="","",Qualifications!E33)</f>
        <v>O</v>
      </c>
      <c r="F33" s="145" t="str">
        <f>IF(Qualifications!F33="","",Qualifications!F33)</f>
        <v>AUS</v>
      </c>
      <c r="G33" s="72">
        <v>4.4</v>
      </c>
      <c r="H33" s="73">
        <v>4.5</v>
      </c>
      <c r="I33" s="74">
        <v>4.5</v>
      </c>
      <c r="J33" s="190">
        <f t="shared" si="0"/>
        <v>13.4</v>
      </c>
      <c r="K33" s="75">
        <v>5.81</v>
      </c>
      <c r="L33" s="76">
        <v>5.31</v>
      </c>
      <c r="M33" s="190">
        <f t="shared" si="1"/>
        <v>5.56</v>
      </c>
      <c r="N33" s="76">
        <v>27.1</v>
      </c>
      <c r="O33" s="191">
        <f t="shared" si="2"/>
        <v>5.76</v>
      </c>
      <c r="P33" s="192">
        <f t="shared" si="3"/>
        <v>24.72</v>
      </c>
      <c r="U33" s="88">
        <f t="shared" si="4"/>
        <v>7.246666666666667</v>
      </c>
      <c r="V33" s="88">
        <f t="shared" si="5"/>
        <v>7.346666666666667</v>
      </c>
      <c r="W33" s="88">
        <f t="shared" si="6"/>
        <v>7.346666666666667</v>
      </c>
      <c r="X33" s="150">
        <f t="shared" si="7"/>
        <v>21.94</v>
      </c>
      <c r="Y33" s="119">
        <f>IF(Qualifications!Y33="","",Qualifications!Y33)</f>
      </c>
      <c r="Z33" s="232">
        <v>1</v>
      </c>
    </row>
    <row r="34" spans="1:26" ht="12.75">
      <c r="A34" s="97">
        <v>6</v>
      </c>
      <c r="B34" s="97">
        <f>IF(Qualifications!B35="","",Qualifications!B35)</f>
        <v>11</v>
      </c>
      <c r="C34" s="252" t="str">
        <f>IF(Qualifications!C35="","",Qualifications!C35)</f>
        <v>Kinnunen</v>
      </c>
      <c r="D34" s="252" t="str">
        <f>IF(Qualifications!D35="","",Qualifications!D35)</f>
        <v>Jussi</v>
      </c>
      <c r="E34" s="98" t="str">
        <f>IF(Qualifications!E35="","",Qualifications!E35)</f>
        <v>O</v>
      </c>
      <c r="F34" s="145" t="str">
        <f>IF(Qualifications!F35="","",Qualifications!F35)</f>
        <v>FIN</v>
      </c>
      <c r="G34" s="72">
        <v>4.2</v>
      </c>
      <c r="H34" s="73">
        <v>4</v>
      </c>
      <c r="I34" s="74">
        <v>4.2</v>
      </c>
      <c r="J34" s="190">
        <f t="shared" si="0"/>
        <v>12.399999999999999</v>
      </c>
      <c r="K34" s="75">
        <v>5.04</v>
      </c>
      <c r="L34" s="76">
        <v>4.62</v>
      </c>
      <c r="M34" s="190">
        <f t="shared" si="1"/>
        <v>4.83</v>
      </c>
      <c r="N34" s="76">
        <v>26.28</v>
      </c>
      <c r="O34" s="191">
        <f t="shared" si="2"/>
        <v>6</v>
      </c>
      <c r="P34" s="192">
        <f t="shared" si="3"/>
        <v>23.229999999999997</v>
      </c>
      <c r="U34" s="88">
        <f t="shared" si="4"/>
        <v>7.005</v>
      </c>
      <c r="V34" s="88">
        <f t="shared" si="5"/>
        <v>6.805</v>
      </c>
      <c r="W34" s="88">
        <f t="shared" si="6"/>
        <v>7.005</v>
      </c>
      <c r="X34" s="150">
        <f t="shared" si="7"/>
        <v>20.814999999999998</v>
      </c>
      <c r="Y34" s="119">
        <f>IF(Qualifications!Y35="","",Qualifications!Y35)</f>
      </c>
      <c r="Z34" s="232">
        <v>1</v>
      </c>
    </row>
    <row r="35" spans="1:26" ht="12.75">
      <c r="A35" s="97">
        <v>7</v>
      </c>
      <c r="B35" s="97">
        <f>IF(Qualifications!B36="","",Qualifications!B36)</f>
        <v>43</v>
      </c>
      <c r="C35" s="252" t="str">
        <f>IF(Qualifications!C36="","",Qualifications!C36)</f>
        <v>Bates</v>
      </c>
      <c r="D35" s="252" t="str">
        <f>IF(Qualifications!D36="","",Qualifications!D36)</f>
        <v>Simon</v>
      </c>
      <c r="E35" s="98" t="str">
        <f>IF(Qualifications!E36="","",Qualifications!E36)</f>
        <v>O</v>
      </c>
      <c r="F35" s="145" t="str">
        <f>IF(Qualifications!F36="","",Qualifications!F36)</f>
        <v>GBR</v>
      </c>
      <c r="G35" s="72">
        <v>4.3</v>
      </c>
      <c r="H35" s="73">
        <v>4.3</v>
      </c>
      <c r="I35" s="74">
        <v>4</v>
      </c>
      <c r="J35" s="190">
        <f t="shared" si="0"/>
        <v>12.6</v>
      </c>
      <c r="K35" s="75">
        <v>5.18</v>
      </c>
      <c r="L35" s="76">
        <v>5.18</v>
      </c>
      <c r="M35" s="190">
        <f t="shared" si="1"/>
        <v>5.18</v>
      </c>
      <c r="N35" s="76">
        <v>28.35</v>
      </c>
      <c r="O35" s="191">
        <f t="shared" si="2"/>
        <v>5.4</v>
      </c>
      <c r="P35" s="192">
        <f t="shared" si="3"/>
        <v>23.18</v>
      </c>
      <c r="U35" s="88">
        <f t="shared" si="4"/>
        <v>6.963333333333333</v>
      </c>
      <c r="V35" s="88">
        <f t="shared" si="5"/>
        <v>6.963333333333333</v>
      </c>
      <c r="W35" s="88">
        <f t="shared" si="6"/>
        <v>6.663333333333333</v>
      </c>
      <c r="X35" s="150">
        <f t="shared" si="7"/>
        <v>20.59</v>
      </c>
      <c r="Y35" s="119">
        <f>IF(Qualifications!Y36="","",Qualifications!Y36)</f>
      </c>
      <c r="Z35" s="232">
        <v>1</v>
      </c>
    </row>
    <row r="36" spans="1:26" ht="12.75">
      <c r="A36" s="97">
        <v>8</v>
      </c>
      <c r="B36" s="97">
        <f>IF(Qualifications!B40="","",Qualifications!B40)</f>
        <v>25</v>
      </c>
      <c r="C36" s="252" t="str">
        <f>IF(Qualifications!C40="","",Qualifications!C40)</f>
        <v>Fisher</v>
      </c>
      <c r="D36" s="252" t="str">
        <f>IF(Qualifications!D40="","",Qualifications!D40)</f>
        <v>Nick</v>
      </c>
      <c r="E36" s="98" t="str">
        <f>IF(Qualifications!E40="","",Qualifications!E40)</f>
        <v>O</v>
      </c>
      <c r="F36" s="145" t="str">
        <f>IF(Qualifications!F40="","",Qualifications!F40)</f>
        <v>AUS</v>
      </c>
      <c r="G36" s="72">
        <v>3.7</v>
      </c>
      <c r="H36" s="73">
        <v>4</v>
      </c>
      <c r="I36" s="74">
        <v>3.5</v>
      </c>
      <c r="J36" s="190">
        <f>SUM(G36:I36)</f>
        <v>11.2</v>
      </c>
      <c r="K36" s="75">
        <v>5.79</v>
      </c>
      <c r="L36" s="76">
        <v>5.49</v>
      </c>
      <c r="M36" s="190">
        <f>SUM(K36:L36)/2</f>
        <v>5.640000000000001</v>
      </c>
      <c r="N36" s="76">
        <v>27</v>
      </c>
      <c r="O36" s="191">
        <f t="shared" si="2"/>
        <v>5.79</v>
      </c>
      <c r="P36" s="192">
        <f>CHOOSE(Z36,IF(G36="",0,IF(N36="",J36+M36,J36+M36+O36)),"RNS","DNS","DSQ")</f>
        <v>22.63</v>
      </c>
      <c r="U36" s="88">
        <f t="shared" si="4"/>
        <v>6.57</v>
      </c>
      <c r="V36" s="88">
        <f t="shared" si="5"/>
        <v>6.87</v>
      </c>
      <c r="W36" s="88">
        <f t="shared" si="6"/>
        <v>6.37</v>
      </c>
      <c r="X36" s="150">
        <f>SUM(U36:W36)</f>
        <v>19.810000000000002</v>
      </c>
      <c r="Y36" s="119">
        <f>IF(Qualifications!Y44="","",Qualifications!Y44)</f>
      </c>
      <c r="Z36" s="232">
        <v>1</v>
      </c>
    </row>
    <row r="37" spans="1:26" ht="12.75">
      <c r="A37" s="97">
        <v>9</v>
      </c>
      <c r="B37" s="97">
        <f>IF(Qualifications!B39="","",Qualifications!B39)</f>
        <v>60</v>
      </c>
      <c r="C37" s="252" t="str">
        <f>IF(Qualifications!C39="","",Qualifications!C39)</f>
        <v>Babbage</v>
      </c>
      <c r="D37" s="252" t="str">
        <f>IF(Qualifications!D39="","",Qualifications!D39)</f>
        <v>Mark</v>
      </c>
      <c r="E37" s="98" t="str">
        <f>IF(Qualifications!E39="","",Qualifications!E39)</f>
        <v>J</v>
      </c>
      <c r="F37" s="145" t="str">
        <f>IF(Qualifications!F39="","",Qualifications!F39)</f>
        <v>AUS</v>
      </c>
      <c r="G37" s="72">
        <v>4.1</v>
      </c>
      <c r="H37" s="73">
        <v>4</v>
      </c>
      <c r="I37" s="74">
        <v>3.9</v>
      </c>
      <c r="J37" s="190">
        <f t="shared" si="0"/>
        <v>12</v>
      </c>
      <c r="K37" s="75">
        <v>5.32</v>
      </c>
      <c r="L37" s="76">
        <v>5.46</v>
      </c>
      <c r="M37" s="190">
        <f t="shared" si="1"/>
        <v>5.390000000000001</v>
      </c>
      <c r="N37" s="76">
        <v>28.98</v>
      </c>
      <c r="O37" s="191">
        <f t="shared" si="2"/>
        <v>5.21</v>
      </c>
      <c r="P37" s="192">
        <f t="shared" si="3"/>
        <v>22.6</v>
      </c>
      <c r="U37" s="88">
        <f t="shared" si="4"/>
        <v>6.734999999999999</v>
      </c>
      <c r="V37" s="88">
        <f t="shared" si="5"/>
        <v>6.635</v>
      </c>
      <c r="W37" s="88">
        <f t="shared" si="6"/>
        <v>6.535</v>
      </c>
      <c r="X37" s="150">
        <f t="shared" si="7"/>
        <v>19.905</v>
      </c>
      <c r="Y37" s="119">
        <f>IF(Qualifications!Y39="","",Qualifications!Y39)</f>
      </c>
      <c r="Z37" s="232">
        <v>1</v>
      </c>
    </row>
    <row r="38" spans="1:26" ht="12.75">
      <c r="A38" s="97">
        <v>10</v>
      </c>
      <c r="B38" s="97">
        <f>IF(Qualifications!B41="","",Qualifications!B41)</f>
        <v>59</v>
      </c>
      <c r="C38" s="252" t="str">
        <f>IF(Qualifications!C41="","",Qualifications!C41)</f>
        <v>Hughes</v>
      </c>
      <c r="D38" s="252" t="str">
        <f>IF(Qualifications!D41="","",Qualifications!D41)</f>
        <v>Michael</v>
      </c>
      <c r="E38" s="98" t="str">
        <f>IF(Qualifications!E41="","",Qualifications!E41)</f>
        <v>O</v>
      </c>
      <c r="F38" s="145" t="str">
        <f>IF(Qualifications!F41="","",Qualifications!F41)</f>
        <v>AUS</v>
      </c>
      <c r="G38" s="72">
        <v>4.2</v>
      </c>
      <c r="H38" s="73">
        <v>4.4</v>
      </c>
      <c r="I38" s="74">
        <v>4.3</v>
      </c>
      <c r="J38" s="190">
        <f>SUM(G38:I38)</f>
        <v>12.900000000000002</v>
      </c>
      <c r="K38" s="75">
        <v>4.44</v>
      </c>
      <c r="L38" s="76">
        <v>4.32</v>
      </c>
      <c r="M38" s="190">
        <f>SUM(K38:L38)/2</f>
        <v>4.380000000000001</v>
      </c>
      <c r="N38" s="76">
        <v>30.23</v>
      </c>
      <c r="O38" s="191">
        <f t="shared" si="2"/>
        <v>4.85</v>
      </c>
      <c r="P38" s="192">
        <f>CHOOSE(Z38,IF(G38="",0,IF(N38="",J38+M38,J38+M38+O38)),"RNS","DNS","DSQ")</f>
        <v>22.130000000000003</v>
      </c>
      <c r="U38" s="88">
        <f t="shared" si="4"/>
        <v>6.546666666666667</v>
      </c>
      <c r="V38" s="88">
        <f t="shared" si="5"/>
        <v>6.746666666666667</v>
      </c>
      <c r="W38" s="88">
        <f t="shared" si="6"/>
        <v>6.6466666666666665</v>
      </c>
      <c r="X38" s="150">
        <f>SUM(U38:W38)</f>
        <v>19.939999999999998</v>
      </c>
      <c r="Y38" s="119">
        <f>IF(Qualifications!Y43="","",Qualifications!Y43)</f>
      </c>
      <c r="Z38" s="232">
        <v>1</v>
      </c>
    </row>
    <row r="39" spans="1:26" ht="12.75">
      <c r="A39" s="97">
        <v>11</v>
      </c>
      <c r="B39" s="97">
        <f>IF(Qualifications!B42="","",Qualifications!B42)</f>
        <v>28</v>
      </c>
      <c r="C39" s="252" t="str">
        <f>IF(Qualifications!C42="","",Qualifications!C42)</f>
        <v>Vincent</v>
      </c>
      <c r="D39" s="252" t="str">
        <f>IF(Qualifications!D42="","",Qualifications!D42)</f>
        <v>Luke</v>
      </c>
      <c r="E39" s="98" t="str">
        <f>IF(Qualifications!E42="","",Qualifications!E42)</f>
        <v>O</v>
      </c>
      <c r="F39" s="145" t="str">
        <f>IF(Qualifications!F42="","",Qualifications!F42)</f>
        <v>AUS</v>
      </c>
      <c r="G39" s="72">
        <v>4.1</v>
      </c>
      <c r="H39" s="73">
        <v>3.9</v>
      </c>
      <c r="I39" s="74">
        <v>4</v>
      </c>
      <c r="J39" s="190">
        <f>SUM(G39:I39)</f>
        <v>12</v>
      </c>
      <c r="K39" s="75">
        <v>4.44</v>
      </c>
      <c r="L39" s="76">
        <v>4.32</v>
      </c>
      <c r="M39" s="190">
        <f>SUM(K39:L39)/2</f>
        <v>4.380000000000001</v>
      </c>
      <c r="N39" s="76">
        <v>29.16</v>
      </c>
      <c r="O39" s="191">
        <f t="shared" si="2"/>
        <v>5.16</v>
      </c>
      <c r="P39" s="192">
        <f>CHOOSE(Z39,IF(G39="",0,IF(N39="",J39+M39,J39+M39+O39)),"RNS","DNS","DSQ")</f>
        <v>21.540000000000003</v>
      </c>
      <c r="U39" s="88">
        <f t="shared" si="4"/>
        <v>6.55</v>
      </c>
      <c r="V39" s="88">
        <f t="shared" si="5"/>
        <v>6.35</v>
      </c>
      <c r="W39" s="88">
        <f t="shared" si="6"/>
        <v>6.45</v>
      </c>
      <c r="X39" s="150">
        <f>SUM(U39:W39)</f>
        <v>19.349999999999998</v>
      </c>
      <c r="Y39" s="119">
        <f>IF(Qualifications!Y42="","",Qualifications!Y42)</f>
      </c>
      <c r="Z39" s="232">
        <v>1</v>
      </c>
    </row>
    <row r="40" spans="1:26" ht="12.75">
      <c r="A40" s="97">
        <v>12</v>
      </c>
      <c r="B40" s="97">
        <f>IF(Qualifications!B43="","",Qualifications!B43)</f>
        <v>71</v>
      </c>
      <c r="C40" s="252" t="str">
        <f>IF(Qualifications!C43="","",Qualifications!C43)</f>
        <v>Popek</v>
      </c>
      <c r="D40" s="252" t="str">
        <f>IF(Qualifications!D43="","",Qualifications!D43)</f>
        <v>Adrian </v>
      </c>
      <c r="E40" s="98" t="str">
        <f>IF(Qualifications!E43="","",Qualifications!E43)</f>
        <v>O</v>
      </c>
      <c r="F40" s="145" t="str">
        <f>IF(Qualifications!F43="","",Qualifications!F43)</f>
        <v>AUS</v>
      </c>
      <c r="G40" s="72">
        <v>4</v>
      </c>
      <c r="H40" s="73">
        <v>3.9</v>
      </c>
      <c r="I40" s="74">
        <v>4.1</v>
      </c>
      <c r="J40" s="190">
        <f>SUM(G40:I40)</f>
        <v>12</v>
      </c>
      <c r="K40" s="75">
        <v>3.96</v>
      </c>
      <c r="L40" s="76">
        <v>3.72</v>
      </c>
      <c r="M40" s="190">
        <f>SUM(K40:L40)/2</f>
        <v>3.84</v>
      </c>
      <c r="N40" s="76">
        <v>30.11</v>
      </c>
      <c r="O40" s="191">
        <f t="shared" si="2"/>
        <v>4.89</v>
      </c>
      <c r="P40" s="192">
        <f>CHOOSE(Z40,IF(G40="",0,IF(N40="",J40+M40,J40+M40+O40)),"RNS","DNS","DSQ")</f>
        <v>20.73</v>
      </c>
      <c r="U40" s="88">
        <f t="shared" si="4"/>
        <v>6.27</v>
      </c>
      <c r="V40" s="88">
        <f t="shared" si="5"/>
        <v>6.17</v>
      </c>
      <c r="W40" s="88">
        <f t="shared" si="6"/>
        <v>6.369999999999999</v>
      </c>
      <c r="X40" s="150">
        <f>SUM(U40:W40)</f>
        <v>18.81</v>
      </c>
      <c r="Y40" s="119">
        <f>IF(Qualifications!Y41="","",Qualifications!Y41)</f>
      </c>
      <c r="Z40" s="232">
        <v>1</v>
      </c>
    </row>
    <row r="41" spans="1:26" ht="12.75">
      <c r="A41" s="97">
        <v>13</v>
      </c>
      <c r="B41" s="97">
        <f>IF(Qualifications!B44="","",Qualifications!B44)</f>
        <v>27</v>
      </c>
      <c r="C41" s="252" t="str">
        <f>IF(Qualifications!C44="","",Qualifications!C44)</f>
        <v>Switzer</v>
      </c>
      <c r="D41" s="252" t="str">
        <f>IF(Qualifications!D44="","",Qualifications!D44)</f>
        <v>Adam</v>
      </c>
      <c r="E41" s="98" t="str">
        <f>IF(Qualifications!E44="","",Qualifications!E44)</f>
        <v>O</v>
      </c>
      <c r="F41" s="145" t="str">
        <f>IF(Qualifications!F44="","",Qualifications!F44)</f>
        <v>AUS</v>
      </c>
      <c r="G41" s="72">
        <v>3.8</v>
      </c>
      <c r="H41" s="73">
        <v>3.6</v>
      </c>
      <c r="I41" s="74">
        <v>3.8</v>
      </c>
      <c r="J41" s="190">
        <f t="shared" si="0"/>
        <v>11.2</v>
      </c>
      <c r="K41" s="75">
        <v>3.72</v>
      </c>
      <c r="L41" s="76">
        <v>3.6</v>
      </c>
      <c r="M41" s="190">
        <f t="shared" si="1"/>
        <v>3.66</v>
      </c>
      <c r="N41" s="76">
        <v>31.79</v>
      </c>
      <c r="O41" s="191">
        <f t="shared" si="2"/>
        <v>4.4</v>
      </c>
      <c r="P41" s="192">
        <f t="shared" si="3"/>
        <v>19.259999999999998</v>
      </c>
      <c r="U41" s="88">
        <f t="shared" si="4"/>
        <v>5.876666666666667</v>
      </c>
      <c r="V41" s="88">
        <f t="shared" si="5"/>
        <v>5.676666666666667</v>
      </c>
      <c r="W41" s="88">
        <f t="shared" si="6"/>
        <v>5.876666666666667</v>
      </c>
      <c r="X41" s="150">
        <f t="shared" si="7"/>
        <v>17.43</v>
      </c>
      <c r="Y41" s="119">
        <f>IF(Qualifications!Y40="","",Qualifications!Y40)</f>
      </c>
      <c r="Z41" s="232">
        <v>1</v>
      </c>
    </row>
    <row r="42" spans="1:26" ht="12.75">
      <c r="A42" s="97">
        <v>14</v>
      </c>
      <c r="B42" s="97">
        <f>IF(Qualifications!B34="","",Qualifications!B34)</f>
        <v>5</v>
      </c>
      <c r="C42" s="252" t="str">
        <f>IF(Qualifications!C34="","",Qualifications!C34)</f>
        <v>Begg-Smith</v>
      </c>
      <c r="D42" s="252" t="str">
        <f>IF(Qualifications!D34="","",Qualifications!D34)</f>
        <v>Jason</v>
      </c>
      <c r="E42" s="98" t="str">
        <f>IF(Qualifications!E34="","",Qualifications!E34)</f>
        <v>O</v>
      </c>
      <c r="F42" s="145" t="str">
        <f>IF(Qualifications!F34="","",Qualifications!F34)</f>
        <v>CAN</v>
      </c>
      <c r="G42" s="72">
        <v>3.2</v>
      </c>
      <c r="H42" s="73">
        <v>3</v>
      </c>
      <c r="I42" s="74">
        <v>3</v>
      </c>
      <c r="J42" s="190">
        <f t="shared" si="0"/>
        <v>9.2</v>
      </c>
      <c r="K42" s="75">
        <v>3.12</v>
      </c>
      <c r="L42" s="76">
        <v>3.15</v>
      </c>
      <c r="M42" s="190">
        <f t="shared" si="1"/>
        <v>3.135</v>
      </c>
      <c r="N42" s="76">
        <v>25.71</v>
      </c>
      <c r="O42" s="191">
        <f t="shared" si="2"/>
        <v>6.16</v>
      </c>
      <c r="P42" s="192">
        <f t="shared" si="3"/>
        <v>18.494999999999997</v>
      </c>
      <c r="U42" s="88">
        <f t="shared" si="4"/>
        <v>5.775833333333333</v>
      </c>
      <c r="V42" s="88">
        <f t="shared" si="5"/>
        <v>5.575833333333334</v>
      </c>
      <c r="W42" s="88">
        <f t="shared" si="6"/>
        <v>5.575833333333334</v>
      </c>
      <c r="X42" s="150">
        <f t="shared" si="7"/>
        <v>16.927500000000002</v>
      </c>
      <c r="Y42" s="119">
        <f>IF(Qualifications!Y34="","",Qualifications!Y34)</f>
      </c>
      <c r="Z42" s="232">
        <v>1</v>
      </c>
    </row>
    <row r="43" spans="1:26" ht="12.75">
      <c r="A43" s="97">
        <v>15</v>
      </c>
      <c r="B43" s="97">
        <f>IF(Qualifications!B38="","",Qualifications!B38)</f>
        <v>13</v>
      </c>
      <c r="C43" s="252" t="str">
        <f>IF(Qualifications!C38="","",Qualifications!C38)</f>
        <v>Sirianni</v>
      </c>
      <c r="D43" s="252" t="str">
        <f>IF(Qualifications!D38="","",Qualifications!D38)</f>
        <v>Christian </v>
      </c>
      <c r="E43" s="98" t="str">
        <f>IF(Qualifications!E38="","",Qualifications!E38)</f>
        <v>J</v>
      </c>
      <c r="F43" s="145" t="str">
        <f>IF(Qualifications!F38="","",Qualifications!F38)</f>
        <v>AUS</v>
      </c>
      <c r="G43" s="72">
        <v>2.3</v>
      </c>
      <c r="H43" s="73">
        <v>2.7</v>
      </c>
      <c r="I43" s="74">
        <v>3.1</v>
      </c>
      <c r="J43" s="190">
        <f t="shared" si="0"/>
        <v>8.1</v>
      </c>
      <c r="K43" s="75">
        <v>3.55</v>
      </c>
      <c r="L43" s="76">
        <v>3.2</v>
      </c>
      <c r="M43" s="190">
        <f t="shared" si="1"/>
        <v>3.375</v>
      </c>
      <c r="N43" s="76">
        <v>30.75</v>
      </c>
      <c r="O43" s="191">
        <f t="shared" si="2"/>
        <v>4.7</v>
      </c>
      <c r="P43" s="192">
        <f t="shared" si="3"/>
        <v>16.175</v>
      </c>
      <c r="U43" s="88">
        <f t="shared" si="4"/>
        <v>4.429166666666666</v>
      </c>
      <c r="V43" s="88">
        <f t="shared" si="5"/>
        <v>4.829166666666667</v>
      </c>
      <c r="W43" s="88">
        <f t="shared" si="6"/>
        <v>5.229166666666667</v>
      </c>
      <c r="X43" s="150">
        <f t="shared" si="7"/>
        <v>14.4875</v>
      </c>
      <c r="Y43" s="119">
        <f>IF(Qualifications!Y38="","",Qualifications!Y38)</f>
      </c>
      <c r="Z43" s="232">
        <v>1</v>
      </c>
    </row>
    <row r="44" spans="1:26" ht="12.75">
      <c r="A44" s="97">
        <v>16</v>
      </c>
      <c r="B44" s="97">
        <f>IF(Qualifications!B37="","",Qualifications!B37)</f>
        <v>96</v>
      </c>
      <c r="C44" s="252" t="str">
        <f>IF(Qualifications!C37="","",Qualifications!C37)</f>
        <v>Sirianni</v>
      </c>
      <c r="D44" s="252" t="str">
        <f>IF(Qualifications!D37="","",Qualifications!D37)</f>
        <v>Andrew</v>
      </c>
      <c r="E44" s="98" t="str">
        <f>IF(Qualifications!E37="","",Qualifications!E37)</f>
        <v>O</v>
      </c>
      <c r="F44" s="145" t="str">
        <f>IF(Qualifications!F37="","",Qualifications!F37)</f>
        <v>AUS</v>
      </c>
      <c r="G44" s="72">
        <v>2.1</v>
      </c>
      <c r="H44" s="73">
        <v>2</v>
      </c>
      <c r="I44" s="74">
        <v>2</v>
      </c>
      <c r="J44" s="190">
        <f t="shared" si="0"/>
        <v>6.1</v>
      </c>
      <c r="K44" s="75">
        <v>4.4</v>
      </c>
      <c r="L44" s="76">
        <v>4.8</v>
      </c>
      <c r="M44" s="190">
        <f t="shared" si="1"/>
        <v>4.6</v>
      </c>
      <c r="N44" s="76">
        <v>46.36</v>
      </c>
      <c r="O44" s="191">
        <f t="shared" si="2"/>
        <v>0.17</v>
      </c>
      <c r="P44" s="192">
        <f t="shared" si="3"/>
        <v>10.87</v>
      </c>
      <c r="U44" s="88">
        <f t="shared" si="4"/>
        <v>2.9233333333333333</v>
      </c>
      <c r="V44" s="88">
        <f t="shared" si="5"/>
        <v>2.8233333333333333</v>
      </c>
      <c r="W44" s="88">
        <f t="shared" si="6"/>
        <v>2.8233333333333333</v>
      </c>
      <c r="X44" s="150">
        <f t="shared" si="7"/>
        <v>8.57</v>
      </c>
      <c r="Y44" s="119">
        <f>IF(Qualifications!Y37="","",Qualifications!Y37)</f>
      </c>
      <c r="Z44" s="232">
        <v>1</v>
      </c>
    </row>
    <row r="45" spans="1:26" ht="12.75">
      <c r="A45" s="193"/>
      <c r="B45" s="193"/>
      <c r="C45" s="193"/>
      <c r="D45" s="194"/>
      <c r="E45" s="195"/>
      <c r="F45" s="196"/>
      <c r="G45" s="102"/>
      <c r="H45" s="103"/>
      <c r="I45" s="104"/>
      <c r="J45" s="197"/>
      <c r="K45" s="107"/>
      <c r="L45" s="108"/>
      <c r="M45" s="197"/>
      <c r="N45" s="108"/>
      <c r="O45" s="198"/>
      <c r="P45" s="199"/>
      <c r="X45" s="150"/>
      <c r="Y45" s="150"/>
      <c r="Z45" s="150"/>
    </row>
    <row r="47" ht="18">
      <c r="E47" s="151" t="s">
        <v>56</v>
      </c>
    </row>
    <row r="49" spans="1:16" ht="12.75">
      <c r="A49" s="162" t="s">
        <v>43</v>
      </c>
      <c r="B49" s="162" t="s">
        <v>32</v>
      </c>
      <c r="C49" s="162" t="s">
        <v>29</v>
      </c>
      <c r="D49" s="163" t="s">
        <v>30</v>
      </c>
      <c r="E49" s="163" t="s">
        <v>46</v>
      </c>
      <c r="F49" s="164" t="s">
        <v>45</v>
      </c>
      <c r="G49" s="165"/>
      <c r="H49" s="166" t="s">
        <v>35</v>
      </c>
      <c r="I49" s="166"/>
      <c r="J49" s="167"/>
      <c r="K49" s="168"/>
      <c r="L49" s="169" t="s">
        <v>37</v>
      </c>
      <c r="M49" s="167"/>
      <c r="N49" s="166" t="s">
        <v>39</v>
      </c>
      <c r="O49" s="166"/>
      <c r="P49" s="170" t="s">
        <v>36</v>
      </c>
    </row>
    <row r="50" spans="1:16" ht="12.75">
      <c r="A50" s="171"/>
      <c r="B50" s="171" t="s">
        <v>33</v>
      </c>
      <c r="C50" s="172"/>
      <c r="D50" s="172"/>
      <c r="E50" s="173"/>
      <c r="F50" s="174"/>
      <c r="G50" s="175" t="s">
        <v>0</v>
      </c>
      <c r="H50" s="176" t="s">
        <v>1</v>
      </c>
      <c r="I50" s="177" t="s">
        <v>2</v>
      </c>
      <c r="J50" s="178" t="s">
        <v>36</v>
      </c>
      <c r="K50" s="179" t="s">
        <v>3</v>
      </c>
      <c r="L50" s="180" t="s">
        <v>4</v>
      </c>
      <c r="M50" s="178" t="s">
        <v>38</v>
      </c>
      <c r="N50" s="181" t="s">
        <v>40</v>
      </c>
      <c r="O50" s="182" t="s">
        <v>41</v>
      </c>
      <c r="P50" s="183" t="s">
        <v>42</v>
      </c>
    </row>
    <row r="51" spans="1:16" ht="12.75">
      <c r="A51" s="184"/>
      <c r="B51" s="184"/>
      <c r="C51" s="184"/>
      <c r="D51" s="147"/>
      <c r="E51" s="147"/>
      <c r="F51" s="185"/>
      <c r="G51" s="186"/>
      <c r="H51" s="184"/>
      <c r="I51" s="147"/>
      <c r="J51" s="187"/>
      <c r="K51" s="188"/>
      <c r="L51" s="147"/>
      <c r="M51" s="187"/>
      <c r="N51" s="188"/>
      <c r="O51" s="147"/>
      <c r="P51" s="187"/>
    </row>
    <row r="52" spans="1:16" ht="12.75">
      <c r="A52" s="97">
        <v>1</v>
      </c>
      <c r="B52" s="97">
        <v>33</v>
      </c>
      <c r="C52" s="97" t="s">
        <v>132</v>
      </c>
      <c r="D52" s="189" t="s">
        <v>148</v>
      </c>
      <c r="E52" s="98" t="s">
        <v>115</v>
      </c>
      <c r="F52" s="145" t="s">
        <v>173</v>
      </c>
      <c r="G52" s="72">
        <v>3.2</v>
      </c>
      <c r="H52" s="73">
        <v>3.2</v>
      </c>
      <c r="I52" s="74">
        <v>3.6</v>
      </c>
      <c r="J52" s="190">
        <v>10</v>
      </c>
      <c r="K52" s="75">
        <v>2.44</v>
      </c>
      <c r="L52" s="76">
        <v>2.31</v>
      </c>
      <c r="M52" s="190">
        <v>2.375</v>
      </c>
      <c r="N52" s="76">
        <v>39.21</v>
      </c>
      <c r="O52" s="191">
        <v>2.25</v>
      </c>
      <c r="P52" s="192">
        <v>14.625</v>
      </c>
    </row>
    <row r="53" spans="1:16" ht="12.75">
      <c r="A53" s="97">
        <v>2</v>
      </c>
      <c r="B53" s="97">
        <v>6</v>
      </c>
      <c r="C53" s="97" t="s">
        <v>94</v>
      </c>
      <c r="D53" s="189" t="s">
        <v>68</v>
      </c>
      <c r="E53" s="98" t="s">
        <v>115</v>
      </c>
      <c r="F53" s="145" t="s">
        <v>173</v>
      </c>
      <c r="G53" s="72">
        <v>3.1</v>
      </c>
      <c r="H53" s="73">
        <v>3</v>
      </c>
      <c r="I53" s="74">
        <v>3.2</v>
      </c>
      <c r="J53" s="190">
        <v>9.3</v>
      </c>
      <c r="K53" s="75">
        <v>1.72</v>
      </c>
      <c r="L53" s="76">
        <v>1.82</v>
      </c>
      <c r="M53" s="190">
        <v>1.77</v>
      </c>
      <c r="N53" s="76">
        <v>48.05</v>
      </c>
      <c r="O53" s="191">
        <v>0</v>
      </c>
      <c r="P53" s="192">
        <v>11.07</v>
      </c>
    </row>
    <row r="54" spans="1:16" ht="12.75">
      <c r="A54" s="97">
        <v>3</v>
      </c>
      <c r="B54" s="97">
        <v>84</v>
      </c>
      <c r="C54" s="97" t="s">
        <v>107</v>
      </c>
      <c r="D54" s="189" t="s">
        <v>83</v>
      </c>
      <c r="E54" s="98" t="s">
        <v>115</v>
      </c>
      <c r="F54" s="145" t="s">
        <v>173</v>
      </c>
      <c r="G54" s="72">
        <v>2.2</v>
      </c>
      <c r="H54" s="73">
        <v>1.8</v>
      </c>
      <c r="I54" s="74">
        <v>2.1</v>
      </c>
      <c r="J54" s="190">
        <v>6.1</v>
      </c>
      <c r="K54" s="75">
        <v>0.95</v>
      </c>
      <c r="L54" s="76">
        <v>1.24</v>
      </c>
      <c r="M54" s="190">
        <v>1.095</v>
      </c>
      <c r="N54" s="76">
        <v>39.66</v>
      </c>
      <c r="O54" s="191">
        <v>2.12</v>
      </c>
      <c r="P54" s="192">
        <v>9.315</v>
      </c>
    </row>
    <row r="55" spans="1:16" ht="12.75">
      <c r="A55" s="97">
        <v>4</v>
      </c>
      <c r="B55" s="97">
        <v>83</v>
      </c>
      <c r="C55" s="97" t="s">
        <v>107</v>
      </c>
      <c r="D55" s="189" t="s">
        <v>82</v>
      </c>
      <c r="E55" s="98" t="s">
        <v>115</v>
      </c>
      <c r="F55" s="145" t="s">
        <v>173</v>
      </c>
      <c r="G55" s="72">
        <v>1.2</v>
      </c>
      <c r="H55" s="73">
        <v>0.7</v>
      </c>
      <c r="I55" s="74">
        <v>1</v>
      </c>
      <c r="J55" s="190">
        <v>2.9</v>
      </c>
      <c r="K55" s="75">
        <v>1.82</v>
      </c>
      <c r="L55" s="76">
        <v>1.92</v>
      </c>
      <c r="M55" s="190">
        <v>1.87</v>
      </c>
      <c r="N55" s="76" t="s">
        <v>176</v>
      </c>
      <c r="O55" s="191">
        <v>0</v>
      </c>
      <c r="P55" s="192">
        <v>4.77</v>
      </c>
    </row>
    <row r="56" spans="1:16" ht="12.75">
      <c r="A56" s="193"/>
      <c r="B56" s="193"/>
      <c r="C56" s="193"/>
      <c r="D56" s="194"/>
      <c r="E56" s="195"/>
      <c r="F56" s="196"/>
      <c r="G56" s="102"/>
      <c r="H56" s="103"/>
      <c r="I56" s="104"/>
      <c r="J56" s="197"/>
      <c r="K56" s="107"/>
      <c r="L56" s="108"/>
      <c r="M56" s="197"/>
      <c r="N56" s="108"/>
      <c r="O56" s="198"/>
      <c r="P56" s="199"/>
    </row>
    <row r="58" ht="18">
      <c r="E58" s="151" t="s">
        <v>57</v>
      </c>
    </row>
    <row r="60" spans="1:16" ht="12.75">
      <c r="A60" s="162" t="s">
        <v>43</v>
      </c>
      <c r="B60" s="162" t="s">
        <v>32</v>
      </c>
      <c r="C60" s="162" t="s">
        <v>29</v>
      </c>
      <c r="D60" s="163" t="s">
        <v>30</v>
      </c>
      <c r="E60" s="163" t="s">
        <v>46</v>
      </c>
      <c r="F60" s="164" t="s">
        <v>45</v>
      </c>
      <c r="G60" s="165"/>
      <c r="H60" s="166" t="s">
        <v>35</v>
      </c>
      <c r="I60" s="166"/>
      <c r="J60" s="167"/>
      <c r="K60" s="168"/>
      <c r="L60" s="169" t="s">
        <v>37</v>
      </c>
      <c r="M60" s="167"/>
      <c r="N60" s="166" t="s">
        <v>39</v>
      </c>
      <c r="O60" s="166"/>
      <c r="P60" s="170" t="s">
        <v>36</v>
      </c>
    </row>
    <row r="61" spans="1:16" ht="12.75">
      <c r="A61" s="171"/>
      <c r="B61" s="171" t="s">
        <v>33</v>
      </c>
      <c r="C61" s="172"/>
      <c r="D61" s="172"/>
      <c r="E61" s="173"/>
      <c r="F61" s="174"/>
      <c r="G61" s="175" t="s">
        <v>0</v>
      </c>
      <c r="H61" s="176" t="s">
        <v>1</v>
      </c>
      <c r="I61" s="177" t="s">
        <v>2</v>
      </c>
      <c r="J61" s="178" t="s">
        <v>36</v>
      </c>
      <c r="K61" s="179" t="s">
        <v>3</v>
      </c>
      <c r="L61" s="180" t="s">
        <v>4</v>
      </c>
      <c r="M61" s="178" t="s">
        <v>38</v>
      </c>
      <c r="N61" s="181" t="s">
        <v>40</v>
      </c>
      <c r="O61" s="182" t="s">
        <v>41</v>
      </c>
      <c r="P61" s="183" t="s">
        <v>42</v>
      </c>
    </row>
    <row r="62" spans="1:16" ht="12.75">
      <c r="A62" s="184"/>
      <c r="B62" s="184"/>
      <c r="C62" s="184"/>
      <c r="D62" s="147"/>
      <c r="E62" s="147"/>
      <c r="F62" s="185"/>
      <c r="G62" s="186"/>
      <c r="H62" s="184"/>
      <c r="I62" s="147"/>
      <c r="J62" s="187"/>
      <c r="K62" s="188"/>
      <c r="L62" s="147"/>
      <c r="M62" s="187"/>
      <c r="N62" s="188"/>
      <c r="O62" s="147"/>
      <c r="P62" s="187"/>
    </row>
    <row r="63" spans="1:16" ht="12.75">
      <c r="A63" s="97">
        <v>1</v>
      </c>
      <c r="B63" s="97">
        <v>30</v>
      </c>
      <c r="C63" s="252" t="s">
        <v>123</v>
      </c>
      <c r="D63" s="250" t="s">
        <v>142</v>
      </c>
      <c r="E63" s="98" t="s">
        <v>114</v>
      </c>
      <c r="F63" s="145" t="s">
        <v>173</v>
      </c>
      <c r="G63" s="72">
        <v>1.1</v>
      </c>
      <c r="H63" s="73">
        <v>1.2</v>
      </c>
      <c r="I63" s="74">
        <v>1.5</v>
      </c>
      <c r="J63" s="190">
        <v>3.8</v>
      </c>
      <c r="K63" s="75">
        <v>2.8</v>
      </c>
      <c r="L63" s="76">
        <v>2.23</v>
      </c>
      <c r="M63" s="190">
        <v>2.515</v>
      </c>
      <c r="N63" s="76">
        <v>41.94</v>
      </c>
      <c r="O63" s="191">
        <v>1.45</v>
      </c>
      <c r="P63" s="192">
        <v>7.765</v>
      </c>
    </row>
    <row r="64" spans="1:16" ht="12.75">
      <c r="A64" s="97">
        <v>2</v>
      </c>
      <c r="B64" s="97">
        <v>89</v>
      </c>
      <c r="C64" s="252" t="s">
        <v>105</v>
      </c>
      <c r="D64" s="250" t="s">
        <v>81</v>
      </c>
      <c r="E64" s="98" t="s">
        <v>114</v>
      </c>
      <c r="F64" s="145" t="s">
        <v>173</v>
      </c>
      <c r="G64" s="72">
        <v>1.2</v>
      </c>
      <c r="H64" s="73">
        <v>1.7</v>
      </c>
      <c r="I64" s="74">
        <v>1.5</v>
      </c>
      <c r="J64" s="190">
        <v>4.4</v>
      </c>
      <c r="K64" s="75">
        <v>0.52</v>
      </c>
      <c r="L64" s="76">
        <v>0.62</v>
      </c>
      <c r="M64" s="190">
        <v>0.57</v>
      </c>
      <c r="N64" s="76">
        <v>55.68</v>
      </c>
      <c r="O64" s="191">
        <v>0</v>
      </c>
      <c r="P64" s="192">
        <v>4.97</v>
      </c>
    </row>
    <row r="65" spans="1:16" ht="12.75">
      <c r="A65" s="97">
        <v>3</v>
      </c>
      <c r="B65" s="97">
        <v>15</v>
      </c>
      <c r="C65" s="252" t="s">
        <v>93</v>
      </c>
      <c r="D65" s="250" t="s">
        <v>67</v>
      </c>
      <c r="E65" s="98" t="s">
        <v>114</v>
      </c>
      <c r="F65" s="145" t="s">
        <v>173</v>
      </c>
      <c r="G65" s="72">
        <v>1</v>
      </c>
      <c r="H65" s="73">
        <v>1.5</v>
      </c>
      <c r="I65" s="74">
        <v>1.1</v>
      </c>
      <c r="J65" s="190">
        <v>3.6</v>
      </c>
      <c r="K65" s="75">
        <v>0</v>
      </c>
      <c r="L65" s="76">
        <v>0</v>
      </c>
      <c r="M65" s="190">
        <v>0</v>
      </c>
      <c r="N65" s="76">
        <v>53.13</v>
      </c>
      <c r="O65" s="191">
        <v>0</v>
      </c>
      <c r="P65" s="192">
        <v>3.6</v>
      </c>
    </row>
    <row r="66" spans="1:16" ht="12.75">
      <c r="A66" s="193"/>
      <c r="B66" s="193"/>
      <c r="C66" s="193"/>
      <c r="D66" s="194"/>
      <c r="E66" s="195"/>
      <c r="F66" s="196"/>
      <c r="G66" s="102"/>
      <c r="H66" s="103"/>
      <c r="I66" s="104"/>
      <c r="J66" s="197"/>
      <c r="K66" s="107"/>
      <c r="L66" s="108"/>
      <c r="M66" s="197"/>
      <c r="N66" s="108"/>
      <c r="O66" s="198"/>
      <c r="P66" s="199"/>
    </row>
  </sheetData>
  <printOptions horizontalCentered="1"/>
  <pageMargins left="0.7480314960629921" right="0.7480314960629921" top="2.0866141732283467" bottom="0.9055118110236221" header="0.5118110236220472" footer="0.5118110236220472"/>
  <pageSetup horizontalDpi="300" verticalDpi="300" orientation="portrait" paperSize="9" scale="70" r:id="rId2"/>
  <colBreaks count="1" manualBreakCount="1">
    <brk id="16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11"/>
  <dimension ref="A9:Z44"/>
  <sheetViews>
    <sheetView workbookViewId="0" topLeftCell="A13">
      <selection activeCell="A1" sqref="A1"/>
    </sheetView>
  </sheetViews>
  <sheetFormatPr defaultColWidth="9.140625" defaultRowHeight="12.75"/>
  <cols>
    <col min="1" max="1" width="9.28125" style="0" bestFit="1" customWidth="1"/>
    <col min="3" max="4" width="13.7109375" style="0" customWidth="1"/>
    <col min="5" max="9" width="5.7109375" style="0" customWidth="1"/>
    <col min="10" max="10" width="6.7109375" style="0" customWidth="1"/>
    <col min="11" max="15" width="5.7109375" style="0" customWidth="1"/>
    <col min="16" max="16" width="9.8515625" style="0" customWidth="1"/>
    <col min="17" max="18" width="5.7109375" style="0" customWidth="1"/>
    <col min="19" max="19" width="9.28125" style="0" bestFit="1" customWidth="1"/>
    <col min="21" max="24" width="9.8515625" style="0" bestFit="1" customWidth="1"/>
    <col min="26" max="26" width="9.28125" style="0" bestFit="1" customWidth="1"/>
  </cols>
  <sheetData>
    <row r="9" spans="1:16" ht="12.75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12"/>
    </row>
    <row r="10" spans="1:16" ht="20.25" customHeight="1">
      <c r="A10" s="135" t="str">
        <f>'Start List'!$A$10</f>
        <v>Abom Mogul Challenge 2001</v>
      </c>
      <c r="B10" s="51"/>
      <c r="C10" s="51"/>
      <c r="D10" s="51"/>
      <c r="E10" s="52" t="s">
        <v>52</v>
      </c>
      <c r="F10" s="52"/>
      <c r="G10" s="51"/>
      <c r="H10" s="51"/>
      <c r="I10" s="51"/>
      <c r="J10" s="51"/>
      <c r="K10" s="51"/>
      <c r="L10" s="51"/>
      <c r="M10" s="51"/>
      <c r="N10" s="51"/>
      <c r="O10" s="134" t="s">
        <v>44</v>
      </c>
      <c r="P10" s="133">
        <f>'Start List'!$O$10</f>
        <v>37128</v>
      </c>
    </row>
    <row r="11" spans="1:16" ht="12.75">
      <c r="A11" s="3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13"/>
    </row>
    <row r="12" ht="12.75">
      <c r="P12" s="111"/>
    </row>
    <row r="13" spans="1:16" ht="6" customHeight="1">
      <c r="A13" s="1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12"/>
    </row>
    <row r="14" spans="1:16" ht="12.75">
      <c r="A14" s="38" t="s">
        <v>10</v>
      </c>
      <c r="C14" s="95">
        <f>IF('Start List'!C14="","",'Start List'!C14)</f>
      </c>
      <c r="D14" s="95"/>
      <c r="H14" s="1" t="s">
        <v>11</v>
      </c>
      <c r="N14" s="1"/>
      <c r="P14" s="114"/>
    </row>
    <row r="15" spans="1:16" ht="12.75">
      <c r="A15" s="38" t="s">
        <v>9</v>
      </c>
      <c r="C15" s="95" t="str">
        <f>IF('Start List'!C15="","",'Start List'!C15)</f>
        <v>Micheal Kennedy</v>
      </c>
      <c r="D15" s="95"/>
      <c r="H15" s="37" t="s">
        <v>12</v>
      </c>
      <c r="J15" s="95">
        <f>IF('Start List'!I15="","",'Start List'!I15)</f>
      </c>
      <c r="K15" s="95" t="str">
        <f>IF('Start List'!J15="","",'Start List'!J15)</f>
        <v>Wood Run</v>
      </c>
      <c r="L15" s="96"/>
      <c r="M15" s="96"/>
      <c r="N15" s="37"/>
      <c r="O15" s="94">
        <f>IF('Start List'!N15="","",'Start List'!N15)</f>
      </c>
      <c r="P15" s="115"/>
    </row>
    <row r="16" spans="1:16" ht="12.75">
      <c r="A16" s="38" t="s">
        <v>8</v>
      </c>
      <c r="C16" s="95" t="str">
        <f>IF('Start List'!C16="","",'Start List'!C16)</f>
        <v>David Frydman</v>
      </c>
      <c r="D16" s="95"/>
      <c r="H16" s="37" t="s">
        <v>13</v>
      </c>
      <c r="J16" s="95"/>
      <c r="K16" s="95">
        <f>IF('Start List'!J16="","",'Start List'!J16)</f>
        <v>240</v>
      </c>
      <c r="L16" s="95" t="s">
        <v>28</v>
      </c>
      <c r="M16" s="96"/>
      <c r="N16" s="37"/>
      <c r="O16" s="94">
        <f>IF('Start List'!N16="","",'Start List'!N16)</f>
      </c>
      <c r="P16" s="115"/>
    </row>
    <row r="17" spans="1:16" ht="12.75">
      <c r="A17" s="38" t="s">
        <v>7</v>
      </c>
      <c r="C17" s="95" t="str">
        <f>IF('Start List'!C17="","",'Start List'!C17)</f>
        <v>Stuart Aldred</v>
      </c>
      <c r="D17" s="95"/>
      <c r="H17" s="37" t="s">
        <v>14</v>
      </c>
      <c r="J17" s="95">
        <f>IF('Start List'!I17="","",'Start List'!I17)</f>
      </c>
      <c r="K17" s="95">
        <f>IF('Start List'!J17="","",'Start List'!J17)</f>
        <v>20</v>
      </c>
      <c r="L17" s="96"/>
      <c r="M17" s="96"/>
      <c r="N17" s="37"/>
      <c r="O17" s="94">
        <f>IF('Start List'!N17="","",'Start List'!N17)</f>
      </c>
      <c r="P17" s="115"/>
    </row>
    <row r="18" spans="1:16" ht="12.75">
      <c r="A18" s="38"/>
      <c r="C18" s="95"/>
      <c r="D18" s="95"/>
      <c r="H18" s="37" t="s">
        <v>15</v>
      </c>
      <c r="J18" s="95">
        <f>IF('Start List'!I18="","",'Start List'!I18)</f>
      </c>
      <c r="K18" s="95">
        <f>IF('Start List'!J18="","",'Start List'!J18)</f>
        <v>24</v>
      </c>
      <c r="L18" s="96"/>
      <c r="M18" s="96"/>
      <c r="N18" s="37"/>
      <c r="O18" s="94">
        <f>IF('Start List'!N18="","",'Start List'!N18)</f>
      </c>
      <c r="P18" s="115"/>
    </row>
    <row r="19" spans="1:16" ht="12.75">
      <c r="A19" s="38" t="s">
        <v>18</v>
      </c>
      <c r="C19" s="95" t="str">
        <f>IF('Start List'!C19="","",'Start List'!C19)</f>
        <v>Peter Braun</v>
      </c>
      <c r="D19" s="95"/>
      <c r="H19" s="37"/>
      <c r="J19" s="96"/>
      <c r="K19" s="95"/>
      <c r="L19" s="96"/>
      <c r="M19" s="96"/>
      <c r="P19" s="114"/>
    </row>
    <row r="20" spans="1:16" ht="12.75">
      <c r="A20" s="38" t="s">
        <v>19</v>
      </c>
      <c r="C20" s="95" t="str">
        <f>IF('Start List'!C20="","",'Start List'!C20)</f>
        <v>Paul Mogford</v>
      </c>
      <c r="D20" s="95"/>
      <c r="H20" s="37" t="s">
        <v>16</v>
      </c>
      <c r="J20" s="95">
        <f>IF('Start List'!I20="","",'Start List'!I20)</f>
      </c>
      <c r="K20" s="95" t="str">
        <f>IF('Start List'!J20="","",'Start List'!J20)</f>
        <v>10.00am</v>
      </c>
      <c r="L20" s="96"/>
      <c r="M20" s="96"/>
      <c r="P20" s="114"/>
    </row>
    <row r="21" spans="1:16" ht="12.75">
      <c r="A21" s="38" t="s">
        <v>20</v>
      </c>
      <c r="C21" s="95" t="str">
        <f>IF('Start List'!C21="","",'Start List'!C21)</f>
        <v>Chris Schwarz</v>
      </c>
      <c r="D21" s="95"/>
      <c r="J21" s="96"/>
      <c r="K21" s="95"/>
      <c r="L21" s="96"/>
      <c r="M21" s="96"/>
      <c r="P21" s="114"/>
    </row>
    <row r="22" spans="1:16" ht="12.75">
      <c r="A22" s="38" t="s">
        <v>21</v>
      </c>
      <c r="C22" s="95" t="str">
        <f>IF('Start List'!C22="","",'Start List'!C22)</f>
        <v>Paul Costa</v>
      </c>
      <c r="D22" s="95"/>
      <c r="H22" s="37" t="s">
        <v>27</v>
      </c>
      <c r="K22" s="132">
        <f>PaceSet</f>
        <v>27.58</v>
      </c>
      <c r="P22" s="114"/>
    </row>
    <row r="23" spans="1:16" ht="12.75">
      <c r="A23" s="38" t="s">
        <v>22</v>
      </c>
      <c r="C23" s="95" t="str">
        <f>IF('Start List'!C23="","",'Start List'!C23)</f>
        <v>Andrew Evans</v>
      </c>
      <c r="D23" s="95"/>
      <c r="K23" s="1"/>
      <c r="P23" s="114"/>
    </row>
    <row r="24" spans="1:16" ht="6" customHeight="1">
      <c r="A24" s="3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0"/>
    </row>
    <row r="26" spans="1:16" ht="12.75">
      <c r="A26" s="8" t="s">
        <v>43</v>
      </c>
      <c r="B26" s="8" t="s">
        <v>32</v>
      </c>
      <c r="C26" s="8" t="s">
        <v>29</v>
      </c>
      <c r="D26" s="13" t="s">
        <v>30</v>
      </c>
      <c r="E26" s="13" t="s">
        <v>46</v>
      </c>
      <c r="F26" s="137" t="s">
        <v>45</v>
      </c>
      <c r="G26" s="16"/>
      <c r="H26" s="5" t="s">
        <v>35</v>
      </c>
      <c r="I26" s="5"/>
      <c r="J26" s="25"/>
      <c r="K26" s="6"/>
      <c r="L26" s="7" t="s">
        <v>37</v>
      </c>
      <c r="M26" s="25"/>
      <c r="N26" s="5" t="s">
        <v>39</v>
      </c>
      <c r="O26" s="5"/>
      <c r="P26" s="28" t="s">
        <v>36</v>
      </c>
    </row>
    <row r="27" spans="1:16" ht="12.75">
      <c r="A27" s="11"/>
      <c r="B27" s="11" t="s">
        <v>33</v>
      </c>
      <c r="C27" s="9"/>
      <c r="D27" s="9"/>
      <c r="E27" s="14"/>
      <c r="F27" s="138"/>
      <c r="G27" s="17" t="s">
        <v>0</v>
      </c>
      <c r="H27" s="4" t="s">
        <v>1</v>
      </c>
      <c r="I27" s="19" t="s">
        <v>2</v>
      </c>
      <c r="J27" s="22" t="s">
        <v>36</v>
      </c>
      <c r="K27" s="20" t="s">
        <v>3</v>
      </c>
      <c r="L27" s="2" t="s">
        <v>4</v>
      </c>
      <c r="M27" s="22" t="s">
        <v>38</v>
      </c>
      <c r="N27" s="3" t="s">
        <v>40</v>
      </c>
      <c r="O27" s="26" t="s">
        <v>41</v>
      </c>
      <c r="P27" s="29" t="s">
        <v>42</v>
      </c>
    </row>
    <row r="28" spans="1:16" ht="12.75" customHeight="1">
      <c r="A28" s="10"/>
      <c r="B28" s="10"/>
      <c r="C28" s="10"/>
      <c r="D28" s="15"/>
      <c r="E28" s="15"/>
      <c r="F28" s="139"/>
      <c r="G28" s="18"/>
      <c r="H28" s="10"/>
      <c r="I28" s="15"/>
      <c r="J28" s="23"/>
      <c r="K28" s="21"/>
      <c r="L28" s="15"/>
      <c r="M28" s="23"/>
      <c r="N28" s="21"/>
      <c r="O28" s="15"/>
      <c r="P28" s="23"/>
    </row>
    <row r="29" spans="1:26" ht="12.75">
      <c r="A29" s="12">
        <v>1</v>
      </c>
      <c r="B29" s="12">
        <f>IF(Qualifications!$E30="J",Qualifications!B30,"")</f>
        <v>3</v>
      </c>
      <c r="C29" s="56" t="str">
        <f>IF(Qualifications!$E30="J",Qualifications!C30,"")</f>
        <v>Begg-Smith</v>
      </c>
      <c r="D29" s="57" t="str">
        <f>IF(Qualifications!$E30="J",Qualifications!D30,"")</f>
        <v>Dale</v>
      </c>
      <c r="E29" s="58" t="str">
        <f>IF(Qualifications!$E30="J",Qualifications!E30,"")</f>
        <v>J</v>
      </c>
      <c r="F29" s="143" t="str">
        <f>IF(Qualifications!$E30="J",Qualifications!F30,"")</f>
        <v>CAN</v>
      </c>
      <c r="G29" s="99">
        <f>IF(Qualifications!$E30="J",Qualifications!G30,"")</f>
        <v>4.7</v>
      </c>
      <c r="H29" s="100">
        <f>IF(Qualifications!$E30="J",Qualifications!H30,"")</f>
        <v>4.7</v>
      </c>
      <c r="I29" s="101">
        <f>IF(Qualifications!$E30="J",Qualifications!I30,"")</f>
        <v>4.8</v>
      </c>
      <c r="J29" s="24">
        <f aca="true" t="shared" si="0" ref="J29:J43">SUM(G29:I29)</f>
        <v>14.2</v>
      </c>
      <c r="K29" s="105">
        <f>IF(Qualifications!$E30="J",Qualifications!K30,"")</f>
        <v>5.96</v>
      </c>
      <c r="L29" s="106">
        <f>IF(Qualifications!$E30="J",Qualifications!L30,"")</f>
        <v>6.45</v>
      </c>
      <c r="M29" s="24">
        <f aca="true" t="shared" si="1" ref="M29:M43">SUM(K29:L29)/2</f>
        <v>6.205</v>
      </c>
      <c r="N29" s="106">
        <f>IF(Qualifications!$E30="J",Qualifications!N30,"")</f>
        <v>25.64</v>
      </c>
      <c r="O29" s="27">
        <f>IF(Qualifications!$E30="J",Qualifications!O30,"")</f>
        <v>6.18</v>
      </c>
      <c r="P29" s="117">
        <f aca="true" t="shared" si="2" ref="P29:P43">CHOOSE(Z29,IF(G29="",0,IF(N29="",J29+M29,J29+M29+O29)),"RNS","DNS","DSQ")</f>
        <v>26.585</v>
      </c>
      <c r="U29" s="88">
        <f aca="true" t="shared" si="3" ref="U29:U43">G29+($M29/3)+($O29/3)</f>
        <v>8.828333333333333</v>
      </c>
      <c r="V29" s="88">
        <f aca="true" t="shared" si="4" ref="V29:V43">H29+($M29/3)+($O29/3)</f>
        <v>8.828333333333333</v>
      </c>
      <c r="W29" s="88">
        <f aca="true" t="shared" si="5" ref="W29:W43">I29+($M29/3)+($O29/3)</f>
        <v>8.928333333333333</v>
      </c>
      <c r="X29">
        <f aca="true" t="shared" si="6" ref="X29:X43">SUM(U29:W29)</f>
        <v>26.585</v>
      </c>
      <c r="Z29" s="247">
        <v>1</v>
      </c>
    </row>
    <row r="30" spans="1:26" ht="12.75">
      <c r="A30" s="12">
        <v>2</v>
      </c>
      <c r="B30" s="12">
        <f>IF(Qualifications!$E38="J",Qualifications!B38,"")</f>
        <v>13</v>
      </c>
      <c r="C30" s="56" t="str">
        <f>IF(Qualifications!$E38="J",Qualifications!C38,"")</f>
        <v>Sirianni</v>
      </c>
      <c r="D30" s="57" t="str">
        <f>IF(Qualifications!$E38="J",Qualifications!D38,"")</f>
        <v>Christian </v>
      </c>
      <c r="E30" s="58" t="str">
        <f>IF(Qualifications!$E38="J",Qualifications!E38,"")</f>
        <v>J</v>
      </c>
      <c r="F30" s="143" t="str">
        <f>IF(Qualifications!$E38="J",Qualifications!F38,"")</f>
        <v>AUS</v>
      </c>
      <c r="G30" s="99">
        <f>IF(Qualifications!$E38="J",Qualifications!G38,"")</f>
        <v>4.1</v>
      </c>
      <c r="H30" s="100">
        <f>IF(Qualifications!$E38="J",Qualifications!H38,"")</f>
        <v>4.1</v>
      </c>
      <c r="I30" s="101">
        <f>IF(Qualifications!$E38="J",Qualifications!I38,"")</f>
        <v>4.1</v>
      </c>
      <c r="J30" s="24">
        <f t="shared" si="0"/>
        <v>12.299999999999999</v>
      </c>
      <c r="K30" s="105">
        <f>IF(Qualifications!$E38="J",Qualifications!K38,"")</f>
        <v>5.08</v>
      </c>
      <c r="L30" s="106">
        <f>IF(Qualifications!$E38="J",Qualifications!L38,"")</f>
        <v>5.22</v>
      </c>
      <c r="M30" s="24">
        <f t="shared" si="1"/>
        <v>5.15</v>
      </c>
      <c r="N30" s="106">
        <f>IF(Qualifications!$E38="J",Qualifications!N38,"")</f>
        <v>29.62</v>
      </c>
      <c r="O30" s="27">
        <f>IF(Qualifications!$E38="J",Qualifications!O38,"")</f>
        <v>5.03</v>
      </c>
      <c r="P30" s="117">
        <f t="shared" si="2"/>
        <v>22.48</v>
      </c>
      <c r="U30" s="88">
        <f t="shared" si="3"/>
        <v>7.493333333333333</v>
      </c>
      <c r="V30" s="88">
        <f t="shared" si="4"/>
        <v>7.493333333333333</v>
      </c>
      <c r="W30" s="88">
        <f t="shared" si="5"/>
        <v>7.493333333333333</v>
      </c>
      <c r="X30">
        <f t="shared" si="6"/>
        <v>22.48</v>
      </c>
      <c r="Z30" s="247">
        <v>1</v>
      </c>
    </row>
    <row r="31" spans="1:26" ht="12.75">
      <c r="A31" s="12">
        <v>3</v>
      </c>
      <c r="B31" s="12">
        <f>IF(Qualifications!$E39="J",Qualifications!B39,"")</f>
        <v>60</v>
      </c>
      <c r="C31" s="56" t="str">
        <f>IF(Qualifications!$E39="J",Qualifications!C39,"")</f>
        <v>Babbage</v>
      </c>
      <c r="D31" s="57" t="str">
        <f>IF(Qualifications!$E39="J",Qualifications!D39,"")</f>
        <v>Mark</v>
      </c>
      <c r="E31" s="58" t="str">
        <f>IF(Qualifications!$E39="J",Qualifications!E39,"")</f>
        <v>J</v>
      </c>
      <c r="F31" s="143" t="str">
        <f>IF(Qualifications!$E39="J",Qualifications!F39,"")</f>
        <v>AUS</v>
      </c>
      <c r="G31" s="99">
        <f>IF(Qualifications!$E39="J",Qualifications!G39,"")</f>
        <v>3.9</v>
      </c>
      <c r="H31" s="100">
        <f>IF(Qualifications!$E39="J",Qualifications!H39,"")</f>
        <v>4</v>
      </c>
      <c r="I31" s="101">
        <f>IF(Qualifications!$E39="J",Qualifications!I39,"")</f>
        <v>4.2</v>
      </c>
      <c r="J31" s="24">
        <f t="shared" si="0"/>
        <v>12.100000000000001</v>
      </c>
      <c r="K31" s="105">
        <f>IF(Qualifications!$E39="J",Qualifications!K39,"")</f>
        <v>4.8</v>
      </c>
      <c r="L31" s="106">
        <f>IF(Qualifications!$E39="J",Qualifications!L39,"")</f>
        <v>4.32</v>
      </c>
      <c r="M31" s="24">
        <f t="shared" si="1"/>
        <v>4.5600000000000005</v>
      </c>
      <c r="N31" s="106">
        <f>IF(Qualifications!$E39="J",Qualifications!N39,"")</f>
        <v>31.88</v>
      </c>
      <c r="O31" s="27">
        <f>IF(Qualifications!$E39="J",Qualifications!O39,"")</f>
        <v>4.37</v>
      </c>
      <c r="P31" s="117">
        <f t="shared" si="2"/>
        <v>21.030000000000005</v>
      </c>
      <c r="U31" s="88">
        <f t="shared" si="3"/>
        <v>6.876666666666667</v>
      </c>
      <c r="V31" s="88">
        <f t="shared" si="4"/>
        <v>6.9766666666666675</v>
      </c>
      <c r="W31" s="88">
        <f t="shared" si="5"/>
        <v>7.176666666666668</v>
      </c>
      <c r="X31">
        <f t="shared" si="6"/>
        <v>21.03</v>
      </c>
      <c r="Z31" s="247">
        <v>1</v>
      </c>
    </row>
    <row r="32" spans="1:26" ht="12.75">
      <c r="A32" s="12">
        <v>4</v>
      </c>
      <c r="B32" s="12">
        <f>IF(Qualifications!$E48="J",Qualifications!B48,"")</f>
        <v>77</v>
      </c>
      <c r="C32" s="56" t="str">
        <f>IF(Qualifications!$E48="J",Qualifications!C48,"")</f>
        <v>Bennett</v>
      </c>
      <c r="D32" s="57" t="str">
        <f>IF(Qualifications!$E48="J",Qualifications!D48,"")</f>
        <v>Andrew</v>
      </c>
      <c r="E32" s="58" t="str">
        <f>IF(Qualifications!$E48="J",Qualifications!E48,"")</f>
        <v>J</v>
      </c>
      <c r="F32" s="143" t="str">
        <f>IF(Qualifications!$E48="J",Qualifications!F48,"")</f>
        <v>GBR</v>
      </c>
      <c r="G32" s="99">
        <f>IF(Qualifications!$E48="J",Qualifications!G48,"")</f>
        <v>2.1</v>
      </c>
      <c r="H32" s="100">
        <f>IF(Qualifications!$E48="J",Qualifications!H48,"")</f>
        <v>2.1</v>
      </c>
      <c r="I32" s="101">
        <f>IF(Qualifications!$E48="J",Qualifications!I48,"")</f>
        <v>2.5</v>
      </c>
      <c r="J32" s="24">
        <f t="shared" si="0"/>
        <v>6.7</v>
      </c>
      <c r="K32" s="105">
        <f>IF(Qualifications!$E48="J",Qualifications!K48,"")</f>
        <v>3.39</v>
      </c>
      <c r="L32" s="106">
        <f>IF(Qualifications!$E48="J",Qualifications!L48,"")</f>
        <v>3.08</v>
      </c>
      <c r="M32" s="24">
        <f t="shared" si="1"/>
        <v>3.2350000000000003</v>
      </c>
      <c r="N32" s="106">
        <f>IF(Qualifications!$E48="J",Qualifications!N48,"")</f>
        <v>35.1</v>
      </c>
      <c r="O32" s="27">
        <f>IF(Qualifications!$E48="J",Qualifications!O48,"")</f>
        <v>3.44</v>
      </c>
      <c r="P32" s="117">
        <f t="shared" si="2"/>
        <v>13.375</v>
      </c>
      <c r="U32" s="88">
        <f t="shared" si="3"/>
        <v>4.325</v>
      </c>
      <c r="V32" s="88">
        <f t="shared" si="4"/>
        <v>4.325</v>
      </c>
      <c r="W32" s="88">
        <f t="shared" si="5"/>
        <v>4.725</v>
      </c>
      <c r="X32">
        <f t="shared" si="6"/>
        <v>13.375</v>
      </c>
      <c r="Z32" s="247">
        <v>1</v>
      </c>
    </row>
    <row r="33" spans="1:26" ht="12.75">
      <c r="A33" s="12">
        <v>5</v>
      </c>
      <c r="B33" s="12">
        <f>IF(Qualifications!$E49="J",Qualifications!B49,"")</f>
        <v>62</v>
      </c>
      <c r="C33" s="56" t="str">
        <f>IF(Qualifications!$E49="J",Qualifications!C49,"")</f>
        <v>Cookes</v>
      </c>
      <c r="D33" s="57" t="str">
        <f>IF(Qualifications!$E49="J",Qualifications!D49,"")</f>
        <v>Daniel</v>
      </c>
      <c r="E33" s="58" t="str">
        <f>IF(Qualifications!$E49="J",Qualifications!E49,"")</f>
        <v>J</v>
      </c>
      <c r="F33" s="143" t="str">
        <f>IF(Qualifications!$E49="J",Qualifications!F49,"")</f>
        <v>AUS</v>
      </c>
      <c r="G33" s="99">
        <f>IF(Qualifications!$E49="J",Qualifications!G49,"")</f>
        <v>0.7</v>
      </c>
      <c r="H33" s="100">
        <f>IF(Qualifications!$E49="J",Qualifications!H49,"")</f>
        <v>1</v>
      </c>
      <c r="I33" s="101">
        <f>IF(Qualifications!$E49="J",Qualifications!I49,"")</f>
        <v>1</v>
      </c>
      <c r="J33" s="24">
        <f t="shared" si="0"/>
        <v>2.7</v>
      </c>
      <c r="K33" s="105">
        <f>IF(Qualifications!$E49="J",Qualifications!K49,"")</f>
        <v>4.56</v>
      </c>
      <c r="L33" s="106">
        <f>IF(Qualifications!$E49="J",Qualifications!L49,"")</f>
        <v>3.84</v>
      </c>
      <c r="M33" s="24">
        <f t="shared" si="1"/>
        <v>4.199999999999999</v>
      </c>
      <c r="N33" s="106">
        <f>IF(Qualifications!$E49="J",Qualifications!N49,"")</f>
        <v>30.38</v>
      </c>
      <c r="O33" s="27">
        <f>IF(Qualifications!$E49="J",Qualifications!O49,"")</f>
        <v>4.81</v>
      </c>
      <c r="P33" s="117">
        <f t="shared" si="2"/>
        <v>11.709999999999999</v>
      </c>
      <c r="U33" s="88">
        <f t="shared" si="3"/>
        <v>3.703333333333333</v>
      </c>
      <c r="V33" s="88">
        <f t="shared" si="4"/>
        <v>4.003333333333333</v>
      </c>
      <c r="W33" s="88">
        <f t="shared" si="5"/>
        <v>4.003333333333333</v>
      </c>
      <c r="X33">
        <f t="shared" si="6"/>
        <v>11.709999999999999</v>
      </c>
      <c r="Z33" s="247">
        <v>1</v>
      </c>
    </row>
    <row r="34" spans="1:26" ht="12.75">
      <c r="A34" s="12">
        <v>6</v>
      </c>
      <c r="B34" s="12">
        <f>IF(Qualifications!$E52="J",Qualifications!B52,"")</f>
        <v>55</v>
      </c>
      <c r="C34" s="56" t="str">
        <f>IF(Qualifications!$E52="J",Qualifications!C52,"")</f>
        <v>Plummer</v>
      </c>
      <c r="D34" s="57" t="str">
        <f>IF(Qualifications!$E52="J",Qualifications!D52,"")</f>
        <v>Ridley</v>
      </c>
      <c r="E34" s="58" t="str">
        <f>IF(Qualifications!$E52="J",Qualifications!E52,"")</f>
        <v>J</v>
      </c>
      <c r="F34" s="143" t="str">
        <f>IF(Qualifications!$E52="J",Qualifications!F52,"")</f>
        <v>AUS</v>
      </c>
      <c r="G34" s="99">
        <f>IF(Qualifications!$E52="J",Qualifications!G52,"")</f>
        <v>2.9</v>
      </c>
      <c r="H34" s="100">
        <f>IF(Qualifications!$E52="J",Qualifications!H52,"")</f>
        <v>2.9</v>
      </c>
      <c r="I34" s="101">
        <f>IF(Qualifications!$E52="J",Qualifications!I52,"")</f>
        <v>2.9</v>
      </c>
      <c r="J34" s="24">
        <f t="shared" si="0"/>
        <v>8.7</v>
      </c>
      <c r="K34" s="105">
        <f>IF(Qualifications!$E52="J",Qualifications!K52,"")</f>
        <v>1.97</v>
      </c>
      <c r="L34" s="106">
        <f>IF(Qualifications!$E52="J",Qualifications!L52,"")</f>
        <v>1.41</v>
      </c>
      <c r="M34" s="24">
        <f t="shared" si="1"/>
        <v>1.69</v>
      </c>
      <c r="N34" s="106">
        <f>IF(Qualifications!$E52="J",Qualifications!N52,"")</f>
        <v>48.39</v>
      </c>
      <c r="O34" s="27">
        <f>IF(Qualifications!$E52="J",Qualifications!O52,"")</f>
        <v>0</v>
      </c>
      <c r="P34" s="117">
        <f t="shared" si="2"/>
        <v>10.389999999999999</v>
      </c>
      <c r="U34" s="88">
        <f t="shared" si="3"/>
        <v>3.4633333333333334</v>
      </c>
      <c r="V34" s="88">
        <f t="shared" si="4"/>
        <v>3.4633333333333334</v>
      </c>
      <c r="W34" s="88">
        <f t="shared" si="5"/>
        <v>3.4633333333333334</v>
      </c>
      <c r="X34">
        <f t="shared" si="6"/>
        <v>10.39</v>
      </c>
      <c r="Z34" s="247">
        <v>1</v>
      </c>
    </row>
    <row r="35" spans="1:26" ht="12.75">
      <c r="A35" s="12">
        <v>7</v>
      </c>
      <c r="B35" s="12">
        <f>IF(Qualifications!$E53="J",Qualifications!B53,"")</f>
        <v>17</v>
      </c>
      <c r="C35" s="56" t="str">
        <f>IF(Qualifications!$E53="J",Qualifications!C53,"")</f>
        <v>Blampied</v>
      </c>
      <c r="D35" s="57" t="str">
        <f>IF(Qualifications!$E53="J",Qualifications!D53,"")</f>
        <v>Nick</v>
      </c>
      <c r="E35" s="58" t="str">
        <f>IF(Qualifications!$E53="J",Qualifications!E53,"")</f>
        <v>J</v>
      </c>
      <c r="F35" s="143" t="str">
        <f>IF(Qualifications!$E53="J",Qualifications!F53,"")</f>
        <v>AUS</v>
      </c>
      <c r="G35" s="99">
        <f>IF(Qualifications!$E53="J",Qualifications!G53,"")</f>
        <v>2.3</v>
      </c>
      <c r="H35" s="100">
        <f>IF(Qualifications!$E53="J",Qualifications!H53,"")</f>
        <v>1.7</v>
      </c>
      <c r="I35" s="101">
        <f>IF(Qualifications!$E53="J",Qualifications!I53,"")</f>
        <v>1.8</v>
      </c>
      <c r="J35" s="24">
        <f t="shared" si="0"/>
        <v>5.8</v>
      </c>
      <c r="K35" s="105">
        <f>IF(Qualifications!$E53="J",Qualifications!K53,"")</f>
        <v>2.01</v>
      </c>
      <c r="L35" s="106">
        <f>IF(Qualifications!$E53="J",Qualifications!L53,"")</f>
        <v>1.81</v>
      </c>
      <c r="M35" s="24">
        <f t="shared" si="1"/>
        <v>1.91</v>
      </c>
      <c r="N35" s="106">
        <f>IF(Qualifications!$E53="J",Qualifications!N53,"")</f>
        <v>38.4</v>
      </c>
      <c r="O35" s="27">
        <f>IF(Qualifications!$E53="J",Qualifications!O53,"")</f>
        <v>2.48</v>
      </c>
      <c r="P35" s="117">
        <f t="shared" si="2"/>
        <v>10.19</v>
      </c>
      <c r="U35" s="88">
        <f t="shared" si="3"/>
        <v>3.763333333333333</v>
      </c>
      <c r="V35" s="88">
        <f t="shared" si="4"/>
        <v>3.163333333333333</v>
      </c>
      <c r="W35" s="88">
        <f t="shared" si="5"/>
        <v>3.263333333333333</v>
      </c>
      <c r="X35">
        <f t="shared" si="6"/>
        <v>10.19</v>
      </c>
      <c r="Z35" s="247">
        <v>1</v>
      </c>
    </row>
    <row r="36" spans="1:26" ht="12.75">
      <c r="A36" s="12">
        <v>8</v>
      </c>
      <c r="B36" s="12">
        <f>IF(Qualifications!$E58="J",Qualifications!B58,"")</f>
        <v>67</v>
      </c>
      <c r="C36" s="56" t="str">
        <f>IF(Qualifications!$E58="J",Qualifications!C58,"")</f>
        <v>Kamen</v>
      </c>
      <c r="D36" s="57" t="str">
        <f>IF(Qualifications!$E58="J",Qualifications!D58,"")</f>
        <v>Chris</v>
      </c>
      <c r="E36" s="58" t="str">
        <f>IF(Qualifications!$E58="J",Qualifications!E58,"")</f>
        <v>J</v>
      </c>
      <c r="F36" s="143" t="str">
        <f>IF(Qualifications!$E58="J",Qualifications!F58,"")</f>
        <v>AUS</v>
      </c>
      <c r="G36" s="99">
        <f>IF(Qualifications!$E58="J",Qualifications!G58,"")</f>
        <v>1.7</v>
      </c>
      <c r="H36" s="100">
        <f>IF(Qualifications!$E58="J",Qualifications!H58,"")</f>
        <v>1.5</v>
      </c>
      <c r="I36" s="101">
        <f>IF(Qualifications!$E58="J",Qualifications!I58,"")</f>
        <v>1.7</v>
      </c>
      <c r="J36" s="24">
        <f t="shared" si="0"/>
        <v>4.9</v>
      </c>
      <c r="K36" s="105">
        <f>IF(Qualifications!$E58="J",Qualifications!K58,"")</f>
        <v>3.46</v>
      </c>
      <c r="L36" s="106">
        <f>IF(Qualifications!$E58="J",Qualifications!L58,"")</f>
        <v>2.41</v>
      </c>
      <c r="M36" s="24">
        <f t="shared" si="1"/>
        <v>2.935</v>
      </c>
      <c r="N36" s="106">
        <f>IF(Qualifications!$E58="J",Qualifications!N58,"")</f>
        <v>48.19</v>
      </c>
      <c r="O36" s="27">
        <f>IF(Qualifications!$E58="J",Qualifications!O58,"")</f>
        <v>0</v>
      </c>
      <c r="P36" s="117">
        <f t="shared" si="2"/>
        <v>7.835000000000001</v>
      </c>
      <c r="U36" s="88">
        <f t="shared" si="3"/>
        <v>2.6783333333333332</v>
      </c>
      <c r="V36" s="88">
        <f t="shared" si="4"/>
        <v>2.4783333333333335</v>
      </c>
      <c r="W36" s="88">
        <f t="shared" si="5"/>
        <v>2.6783333333333332</v>
      </c>
      <c r="X36">
        <f t="shared" si="6"/>
        <v>7.834999999999999</v>
      </c>
      <c r="Z36" s="247">
        <v>1</v>
      </c>
    </row>
    <row r="37" spans="1:26" ht="12.75">
      <c r="A37" s="12">
        <v>9</v>
      </c>
      <c r="B37" s="12">
        <f>IF(Qualifications!$E61="J",Qualifications!B61,"")</f>
        <v>68</v>
      </c>
      <c r="C37" s="56" t="str">
        <f>IF(Qualifications!$E61="J",Qualifications!C61,"")</f>
        <v>Folk</v>
      </c>
      <c r="D37" s="57" t="str">
        <f>IF(Qualifications!$E61="J",Qualifications!D61,"")</f>
        <v>Andrew</v>
      </c>
      <c r="E37" s="58" t="str">
        <f>IF(Qualifications!$E61="J",Qualifications!E61,"")</f>
        <v>J</v>
      </c>
      <c r="F37" s="143" t="str">
        <f>IF(Qualifications!$E61="J",Qualifications!F61,"")</f>
        <v>AUS</v>
      </c>
      <c r="G37" s="99">
        <f>IF(Qualifications!$E61="J",Qualifications!G61,"")</f>
        <v>1.6</v>
      </c>
      <c r="H37" s="100">
        <f>IF(Qualifications!$E61="J",Qualifications!H61,"")</f>
        <v>1</v>
      </c>
      <c r="I37" s="101">
        <f>IF(Qualifications!$E61="J",Qualifications!I61,"")</f>
        <v>1.5</v>
      </c>
      <c r="J37" s="24">
        <f t="shared" si="0"/>
        <v>4.1</v>
      </c>
      <c r="K37" s="105">
        <f>IF(Qualifications!$E61="J",Qualifications!K61,"")</f>
        <v>0.96</v>
      </c>
      <c r="L37" s="106">
        <f>IF(Qualifications!$E61="J",Qualifications!L61,"")</f>
        <v>0.86</v>
      </c>
      <c r="M37" s="24">
        <f t="shared" si="1"/>
        <v>0.9099999999999999</v>
      </c>
      <c r="N37" s="106">
        <f>IF(Qualifications!$E61="J",Qualifications!N61,"")</f>
        <v>44.61</v>
      </c>
      <c r="O37" s="27">
        <f>IF(Qualifications!$E61="J",Qualifications!O61,"")</f>
        <v>0.68</v>
      </c>
      <c r="P37" s="117">
        <f t="shared" si="2"/>
        <v>5.6899999999999995</v>
      </c>
      <c r="U37" s="88">
        <f t="shared" si="3"/>
        <v>2.13</v>
      </c>
      <c r="V37" s="88">
        <f t="shared" si="4"/>
        <v>1.5299999999999998</v>
      </c>
      <c r="W37" s="88">
        <f t="shared" si="5"/>
        <v>2.03</v>
      </c>
      <c r="X37">
        <f t="shared" si="6"/>
        <v>5.6899999999999995</v>
      </c>
      <c r="Z37" s="247">
        <v>1</v>
      </c>
    </row>
    <row r="38" spans="1:26" ht="12.75">
      <c r="A38" s="12">
        <v>10</v>
      </c>
      <c r="B38" s="12">
        <f>IF(Qualifications!$E63="J",Qualifications!B63,"")</f>
        <v>72</v>
      </c>
      <c r="C38" s="56" t="str">
        <f>IF(Qualifications!$E63="J",Qualifications!C63,"")</f>
        <v>Beaumont</v>
      </c>
      <c r="D38" s="57" t="str">
        <f>IF(Qualifications!$E63="J",Qualifications!D63,"")</f>
        <v>David</v>
      </c>
      <c r="E38" s="58" t="str">
        <f>IF(Qualifications!$E63="J",Qualifications!E63,"")</f>
        <v>J</v>
      </c>
      <c r="F38" s="143" t="str">
        <f>IF(Qualifications!$E63="J",Qualifications!F63,"")</f>
        <v>AUS</v>
      </c>
      <c r="G38" s="99">
        <f>IF(Qualifications!$E63="J",Qualifications!G63,"")</f>
        <v>1.1</v>
      </c>
      <c r="H38" s="100">
        <f>IF(Qualifications!$E63="J",Qualifications!H63,"")</f>
        <v>1</v>
      </c>
      <c r="I38" s="101">
        <f>IF(Qualifications!$E63="J",Qualifications!I63,"")</f>
        <v>1.5</v>
      </c>
      <c r="J38" s="24">
        <f t="shared" si="0"/>
        <v>3.6</v>
      </c>
      <c r="K38" s="105">
        <f>IF(Qualifications!$E63="J",Qualifications!K63,"")</f>
        <v>1.14</v>
      </c>
      <c r="L38" s="106">
        <f>IF(Qualifications!$E63="J",Qualifications!L63,"")</f>
        <v>1.38</v>
      </c>
      <c r="M38" s="24">
        <f t="shared" si="1"/>
        <v>1.2599999999999998</v>
      </c>
      <c r="N38" s="106">
        <f>IF(Qualifications!$E63="J",Qualifications!N63,"")</f>
        <v>49.37</v>
      </c>
      <c r="O38" s="27">
        <f>IF(Qualifications!$E63="J",Qualifications!O63,"")</f>
        <v>0</v>
      </c>
      <c r="P38" s="117">
        <f t="shared" si="2"/>
        <v>4.859999999999999</v>
      </c>
      <c r="U38" s="88">
        <f t="shared" si="3"/>
        <v>1.52</v>
      </c>
      <c r="V38" s="88">
        <f t="shared" si="4"/>
        <v>1.42</v>
      </c>
      <c r="W38" s="88">
        <f t="shared" si="5"/>
        <v>1.92</v>
      </c>
      <c r="X38">
        <f t="shared" si="6"/>
        <v>4.859999999999999</v>
      </c>
      <c r="Z38" s="247">
        <v>1</v>
      </c>
    </row>
    <row r="39" spans="1:26" ht="12.75">
      <c r="A39" s="12">
        <v>11</v>
      </c>
      <c r="B39" s="12">
        <f>IF(Qualifications!$E66="J",Qualifications!B66,"")</f>
        <v>64</v>
      </c>
      <c r="C39" s="56" t="str">
        <f>IF(Qualifications!$E66="J",Qualifications!C66,"")</f>
        <v>Amos</v>
      </c>
      <c r="D39" s="57" t="str">
        <f>IF(Qualifications!$E66="J",Qualifications!D66,"")</f>
        <v>Tim</v>
      </c>
      <c r="E39" s="58" t="str">
        <f>IF(Qualifications!$E66="J",Qualifications!E66,"")</f>
        <v>J</v>
      </c>
      <c r="F39" s="143" t="str">
        <f>IF(Qualifications!$E66="J",Qualifications!F66,"")</f>
        <v>AUS</v>
      </c>
      <c r="G39" s="99">
        <f>IF(Qualifications!$E66="J",Qualifications!G66,"")</f>
        <v>1.3</v>
      </c>
      <c r="H39" s="100">
        <f>IF(Qualifications!$E66="J",Qualifications!H66,"")</f>
        <v>1</v>
      </c>
      <c r="I39" s="101">
        <f>IF(Qualifications!$E66="J",Qualifications!I66,"")</f>
        <v>1.1</v>
      </c>
      <c r="J39" s="24">
        <f t="shared" si="0"/>
        <v>3.4</v>
      </c>
      <c r="K39" s="105">
        <f>IF(Qualifications!$E66="J",Qualifications!K66,"")</f>
        <v>0.7</v>
      </c>
      <c r="L39" s="106">
        <f>IF(Qualifications!$E66="J",Qualifications!L66,"")</f>
        <v>1.23</v>
      </c>
      <c r="M39" s="24">
        <f t="shared" si="1"/>
        <v>0.965</v>
      </c>
      <c r="N39" s="106">
        <f>IF(Qualifications!$E66="J",Qualifications!N66,"")</f>
        <v>47.16</v>
      </c>
      <c r="O39" s="27">
        <f>IF(Qualifications!$E66="J",Qualifications!O66,"")</f>
        <v>0</v>
      </c>
      <c r="P39" s="117">
        <f t="shared" si="2"/>
        <v>4.365</v>
      </c>
      <c r="U39" s="88">
        <f t="shared" si="3"/>
        <v>1.6216666666666666</v>
      </c>
      <c r="V39" s="88">
        <f t="shared" si="4"/>
        <v>1.3216666666666668</v>
      </c>
      <c r="W39" s="88">
        <f t="shared" si="5"/>
        <v>1.4216666666666669</v>
      </c>
      <c r="X39">
        <f t="shared" si="6"/>
        <v>4.365</v>
      </c>
      <c r="Z39" s="247">
        <v>1</v>
      </c>
    </row>
    <row r="40" spans="1:26" ht="12.75">
      <c r="A40" s="12">
        <v>12</v>
      </c>
      <c r="B40" s="12">
        <f>IF(Qualifications!$E68="J",Qualifications!B68,"")</f>
        <v>48</v>
      </c>
      <c r="C40" s="56" t="str">
        <f>IF(Qualifications!$E68="J",Qualifications!C68,"")</f>
        <v>Terenyi</v>
      </c>
      <c r="D40" s="57" t="str">
        <f>IF(Qualifications!$E68="J",Qualifications!D68,"")</f>
        <v>Ehren</v>
      </c>
      <c r="E40" s="58" t="str">
        <f>IF(Qualifications!$E68="J",Qualifications!E68,"")</f>
        <v>J</v>
      </c>
      <c r="F40" s="143" t="str">
        <f>IF(Qualifications!$E68="J",Qualifications!F68,"")</f>
        <v>AUS</v>
      </c>
      <c r="G40" s="99">
        <f>IF(Qualifications!$E68="J",Qualifications!G68,"")</f>
        <v>1.1</v>
      </c>
      <c r="H40" s="100">
        <f>IF(Qualifications!$E68="J",Qualifications!H68,"")</f>
        <v>0.4</v>
      </c>
      <c r="I40" s="101">
        <f>IF(Qualifications!$E68="J",Qualifications!I68,"")</f>
        <v>0.8</v>
      </c>
      <c r="J40" s="24">
        <f t="shared" si="0"/>
        <v>2.3</v>
      </c>
      <c r="K40" s="105">
        <f>IF(Qualifications!$E68="J",Qualifications!K68,"")</f>
        <v>1.72</v>
      </c>
      <c r="L40" s="106">
        <f>IF(Qualifications!$E68="J",Qualifications!L68,"")</f>
        <v>1.72</v>
      </c>
      <c r="M40" s="24">
        <f t="shared" si="1"/>
        <v>1.72</v>
      </c>
      <c r="N40" s="106">
        <f>IF(Qualifications!$E68="J",Qualifications!N68,"")</f>
        <v>46.88</v>
      </c>
      <c r="O40" s="27">
        <f>IF(Qualifications!$E68="J",Qualifications!O68,"")</f>
        <v>0.02</v>
      </c>
      <c r="P40" s="117">
        <f t="shared" si="2"/>
        <v>4.039999999999999</v>
      </c>
      <c r="U40" s="88">
        <f t="shared" si="3"/>
        <v>1.68</v>
      </c>
      <c r="V40" s="88">
        <f t="shared" si="4"/>
        <v>0.9800000000000001</v>
      </c>
      <c r="W40" s="88">
        <f t="shared" si="5"/>
        <v>1.3800000000000001</v>
      </c>
      <c r="X40">
        <f t="shared" si="6"/>
        <v>4.04</v>
      </c>
      <c r="Z40" s="247">
        <v>1</v>
      </c>
    </row>
    <row r="41" spans="1:26" ht="12.75">
      <c r="A41" s="12">
        <v>13</v>
      </c>
      <c r="B41" s="12">
        <f>IF(Qualifications!$E72="J",Qualifications!B72,"")</f>
        <v>40</v>
      </c>
      <c r="C41" s="56" t="str">
        <f>IF(Qualifications!$E72="J",Qualifications!C72,"")</f>
        <v>Greenshield</v>
      </c>
      <c r="D41" s="57" t="str">
        <f>IF(Qualifications!$E72="J",Qualifications!D72,"")</f>
        <v>Stuart</v>
      </c>
      <c r="E41" s="58" t="str">
        <f>IF(Qualifications!$E72="J",Qualifications!E72,"")</f>
        <v>J</v>
      </c>
      <c r="F41" s="143" t="str">
        <f>IF(Qualifications!$E72="J",Qualifications!F72,"")</f>
        <v>GBR</v>
      </c>
      <c r="G41" s="99">
        <f>IF(Qualifications!$E72="J",Qualifications!G72,"")</f>
        <v>0.1</v>
      </c>
      <c r="H41" s="100">
        <f>IF(Qualifications!$E72="J",Qualifications!H72,"")</f>
        <v>0.1</v>
      </c>
      <c r="I41" s="101">
        <f>IF(Qualifications!$E72="J",Qualifications!I72,"")</f>
        <v>0.1</v>
      </c>
      <c r="J41" s="24">
        <f t="shared" si="0"/>
        <v>0.30000000000000004</v>
      </c>
      <c r="K41" s="105">
        <f>IF(Qualifications!$E72="J",Qualifications!K72,"")</f>
        <v>1.12</v>
      </c>
      <c r="L41" s="106">
        <f>IF(Qualifications!$E72="J",Qualifications!L72,"")</f>
        <v>1.82</v>
      </c>
      <c r="M41" s="24">
        <f t="shared" si="1"/>
        <v>1.4700000000000002</v>
      </c>
      <c r="N41" s="106" t="str">
        <f>IF(Qualifications!$E72="J",Qualifications!N72,"")</f>
        <v>nt</v>
      </c>
      <c r="O41" s="27">
        <f>IF(Qualifications!$E72="J",Qualifications!O72,"")</f>
        <v>0</v>
      </c>
      <c r="P41" s="117">
        <f t="shared" si="2"/>
        <v>1.7700000000000002</v>
      </c>
      <c r="U41" s="88">
        <f t="shared" si="3"/>
        <v>0.5900000000000001</v>
      </c>
      <c r="V41" s="88">
        <f t="shared" si="4"/>
        <v>0.5900000000000001</v>
      </c>
      <c r="W41" s="88">
        <f t="shared" si="5"/>
        <v>0.5900000000000001</v>
      </c>
      <c r="X41">
        <f t="shared" si="6"/>
        <v>1.7700000000000002</v>
      </c>
      <c r="Z41" s="247">
        <v>1</v>
      </c>
    </row>
    <row r="42" spans="1:26" ht="12.75">
      <c r="A42" s="12">
        <v>14</v>
      </c>
      <c r="B42" s="12">
        <f>IF(Qualifications!$E73="J",Qualifications!B73,"")</f>
        <v>42</v>
      </c>
      <c r="C42" s="56" t="str">
        <f>IF(Qualifications!$E73="J",Qualifications!C73,"")</f>
        <v>Clark</v>
      </c>
      <c r="D42" s="57" t="str">
        <f>IF(Qualifications!$E73="J",Qualifications!D73,"")</f>
        <v>Nick</v>
      </c>
      <c r="E42" s="58" t="str">
        <f>IF(Qualifications!$E73="J",Qualifications!E73,"")</f>
        <v>J</v>
      </c>
      <c r="F42" s="143" t="str">
        <f>IF(Qualifications!$E73="J",Qualifications!F73,"")</f>
        <v>AUS</v>
      </c>
      <c r="G42" s="99">
        <f>IF(Qualifications!$E73="J",Qualifications!G73,"")</f>
        <v>0.1</v>
      </c>
      <c r="H42" s="100">
        <f>IF(Qualifications!$E73="J",Qualifications!H73,"")</f>
        <v>0.1</v>
      </c>
      <c r="I42" s="101">
        <f>IF(Qualifications!$E73="J",Qualifications!I73,"")</f>
        <v>0.1</v>
      </c>
      <c r="J42" s="24">
        <f t="shared" si="0"/>
        <v>0.30000000000000004</v>
      </c>
      <c r="K42" s="105">
        <f>IF(Qualifications!$E73="J",Qualifications!K73,"")</f>
        <v>0.57</v>
      </c>
      <c r="L42" s="106">
        <f>IF(Qualifications!$E73="J",Qualifications!L73,"")</f>
        <v>0.76</v>
      </c>
      <c r="M42" s="24">
        <f t="shared" si="1"/>
        <v>0.665</v>
      </c>
      <c r="N42" s="106" t="str">
        <f>IF(Qualifications!$E73="J",Qualifications!N73,"")</f>
        <v>nt</v>
      </c>
      <c r="O42" s="27">
        <f>IF(Qualifications!$E73="J",Qualifications!O73,"")</f>
        <v>0</v>
      </c>
      <c r="P42" s="117">
        <f t="shared" si="2"/>
        <v>0.9650000000000001</v>
      </c>
      <c r="U42" s="88">
        <f t="shared" si="3"/>
        <v>0.32166666666666666</v>
      </c>
      <c r="V42" s="88">
        <f t="shared" si="4"/>
        <v>0.32166666666666666</v>
      </c>
      <c r="W42" s="88">
        <f t="shared" si="5"/>
        <v>0.32166666666666666</v>
      </c>
      <c r="X42">
        <f t="shared" si="6"/>
        <v>0.965</v>
      </c>
      <c r="Z42" s="247">
        <v>1</v>
      </c>
    </row>
    <row r="43" spans="1:26" ht="12.75">
      <c r="A43" s="12">
        <v>15</v>
      </c>
      <c r="B43" s="12">
        <f>IF(Qualifications!$E78="J",Qualifications!B78,"")</f>
        <v>51</v>
      </c>
      <c r="C43" s="56" t="str">
        <f>IF(Qualifications!$E78="J",Qualifications!C78,"")</f>
        <v>Norton</v>
      </c>
      <c r="D43" s="57" t="str">
        <f>IF(Qualifications!$E78="J",Qualifications!D78,"")</f>
        <v>James</v>
      </c>
      <c r="E43" s="58" t="str">
        <f>IF(Qualifications!$E78="J",Qualifications!E78,"")</f>
        <v>J</v>
      </c>
      <c r="F43" s="143" t="str">
        <f>IF(Qualifications!$E78="J",Qualifications!F78,"")</f>
        <v>AUS</v>
      </c>
      <c r="G43" s="99">
        <f>IF(Qualifications!$E78="J",Qualifications!G78,"")</f>
        <v>0.1</v>
      </c>
      <c r="H43" s="100">
        <f>IF(Qualifications!$E78="J",Qualifications!H78,"")</f>
        <v>0.1</v>
      </c>
      <c r="I43" s="101">
        <f>IF(Qualifications!$E78="J",Qualifications!I78,"")</f>
        <v>0.1</v>
      </c>
      <c r="J43" s="24">
        <f t="shared" si="0"/>
        <v>0.30000000000000004</v>
      </c>
      <c r="K43" s="105">
        <f>IF(Qualifications!$E78="J",Qualifications!K78,"")</f>
        <v>0</v>
      </c>
      <c r="L43" s="106">
        <f>IF(Qualifications!$E78="J",Qualifications!L78,"")</f>
        <v>0</v>
      </c>
      <c r="M43" s="24">
        <f t="shared" si="1"/>
        <v>0</v>
      </c>
      <c r="N43" s="106" t="str">
        <f>IF(Qualifications!$E78="J",Qualifications!N78,"")</f>
        <v>nt</v>
      </c>
      <c r="O43" s="27">
        <f>IF(Qualifications!$E78="J",Qualifications!O78,"")</f>
        <v>0</v>
      </c>
      <c r="P43" s="117">
        <f t="shared" si="2"/>
        <v>0.30000000000000004</v>
      </c>
      <c r="U43" s="88">
        <f t="shared" si="3"/>
        <v>0.1</v>
      </c>
      <c r="V43" s="88">
        <f t="shared" si="4"/>
        <v>0.1</v>
      </c>
      <c r="W43" s="88">
        <f t="shared" si="5"/>
        <v>0.1</v>
      </c>
      <c r="X43">
        <f t="shared" si="6"/>
        <v>0.30000000000000004</v>
      </c>
      <c r="Z43" s="247">
        <v>1</v>
      </c>
    </row>
    <row r="44" spans="1:16" ht="12.75">
      <c r="A44" s="41"/>
      <c r="B44" s="41"/>
      <c r="C44" s="42"/>
      <c r="D44" s="54"/>
      <c r="E44" s="53"/>
      <c r="F44" s="144"/>
      <c r="G44" s="43"/>
      <c r="H44" s="44"/>
      <c r="I44" s="45"/>
      <c r="J44" s="46"/>
      <c r="K44" s="47"/>
      <c r="L44" s="48"/>
      <c r="M44" s="46"/>
      <c r="N44" s="48"/>
      <c r="O44" s="49"/>
      <c r="P44" s="50"/>
    </row>
  </sheetData>
  <sheetProtection sheet="1" objects="1" scenarios="1"/>
  <printOptions horizontalCentered="1"/>
  <pageMargins left="0.7480314960629921" right="0.7480314960629921" top="1.4960629921259843" bottom="0.9055118110236221" header="0.5118110236220472" footer="0.5118110236220472"/>
  <pageSetup horizontalDpi="300" verticalDpi="300" orientation="portrait" paperSize="9" scale="77" r:id="rId2"/>
  <colBreaks count="1" manualBreakCount="1">
    <brk id="16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1"/>
  <dimension ref="A2:Z33"/>
  <sheetViews>
    <sheetView workbookViewId="0" topLeftCell="A1">
      <selection activeCell="A1" sqref="A1"/>
    </sheetView>
  </sheetViews>
  <sheetFormatPr defaultColWidth="9.140625" defaultRowHeight="12.75"/>
  <cols>
    <col min="1" max="2" width="8.8515625" style="96" customWidth="1"/>
    <col min="3" max="4" width="13.7109375" style="96" customWidth="1"/>
    <col min="5" max="9" width="5.7109375" style="96" customWidth="1"/>
    <col min="10" max="10" width="6.7109375" style="96" customWidth="1"/>
    <col min="11" max="15" width="5.7109375" style="96" customWidth="1"/>
    <col min="16" max="16" width="9.8515625" style="96" customWidth="1"/>
    <col min="17" max="18" width="5.7109375" style="96" customWidth="1"/>
    <col min="19" max="16384" width="8.8515625" style="96" customWidth="1"/>
  </cols>
  <sheetData>
    <row r="2" spans="11:14" ht="12.75">
      <c r="K2" s="96" t="s">
        <v>24</v>
      </c>
      <c r="N2" s="146">
        <f>PaceSet</f>
        <v>27.58</v>
      </c>
    </row>
    <row r="9" spans="1:16" ht="12.7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 ht="20.25" customHeight="1">
      <c r="A10" s="135" t="str">
        <f>'Start List'!$A$10</f>
        <v>Abom Mogul Challenge 2001</v>
      </c>
      <c r="B10" s="150"/>
      <c r="C10" s="150"/>
      <c r="D10" s="150"/>
      <c r="E10" s="151" t="s">
        <v>53</v>
      </c>
      <c r="F10" s="151"/>
      <c r="G10" s="150"/>
      <c r="H10" s="150"/>
      <c r="I10" s="150"/>
      <c r="J10" s="150"/>
      <c r="K10" s="150"/>
      <c r="L10" s="150"/>
      <c r="M10" s="150"/>
      <c r="N10" s="150"/>
      <c r="O10" s="152" t="s">
        <v>44</v>
      </c>
      <c r="P10" s="153">
        <f>'Start List'!$O$10</f>
        <v>37128</v>
      </c>
    </row>
    <row r="11" spans="1:16" ht="12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ht="12.75">
      <c r="P12" s="157"/>
    </row>
    <row r="13" spans="1:16" ht="6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 ht="12.75">
      <c r="A14" s="158" t="s">
        <v>10</v>
      </c>
      <c r="C14" s="95">
        <f>IF('Start List'!C14="","",'Start List'!C14)</f>
      </c>
      <c r="D14" s="95"/>
      <c r="H14" s="95" t="s">
        <v>11</v>
      </c>
      <c r="N14" s="95"/>
      <c r="P14" s="115"/>
    </row>
    <row r="15" spans="1:16" ht="12.75">
      <c r="A15" s="158" t="s">
        <v>9</v>
      </c>
      <c r="C15" s="95" t="str">
        <f>IF('Start List'!C15="","",'Start List'!C15)</f>
        <v>Micheal Kennedy</v>
      </c>
      <c r="D15" s="95"/>
      <c r="H15" s="159" t="s">
        <v>12</v>
      </c>
      <c r="J15" s="95">
        <f>IF('Start List'!I15="","",'Start List'!I15)</f>
      </c>
      <c r="K15" s="95" t="str">
        <f>IF('Start List'!J15="","",'Start List'!J15)</f>
        <v>Wood Run</v>
      </c>
      <c r="N15" s="159"/>
      <c r="O15" s="94">
        <f>IF('Start List'!N15="","",'Start List'!N15)</f>
      </c>
      <c r="P15" s="115"/>
    </row>
    <row r="16" spans="1:16" ht="12.75">
      <c r="A16" s="158" t="s">
        <v>8</v>
      </c>
      <c r="C16" s="95" t="str">
        <f>IF('Start List'!C16="","",'Start List'!C16)</f>
        <v>David Frydman</v>
      </c>
      <c r="D16" s="95"/>
      <c r="H16" s="159" t="s">
        <v>13</v>
      </c>
      <c r="J16" s="95"/>
      <c r="K16" s="95">
        <f>IF('Start List'!J16="","",'Start List'!J16)</f>
        <v>240</v>
      </c>
      <c r="L16" s="95" t="s">
        <v>28</v>
      </c>
      <c r="N16" s="159"/>
      <c r="O16" s="94">
        <f>IF('Start List'!N16="","",'Start List'!N16)</f>
      </c>
      <c r="P16" s="115"/>
    </row>
    <row r="17" spans="1:16" ht="12.75">
      <c r="A17" s="158" t="s">
        <v>7</v>
      </c>
      <c r="C17" s="95" t="str">
        <f>IF('Start List'!C17="","",'Start List'!C17)</f>
        <v>Stuart Aldred</v>
      </c>
      <c r="D17" s="95"/>
      <c r="H17" s="159" t="s">
        <v>14</v>
      </c>
      <c r="J17" s="95">
        <f>IF('Start List'!I17="","",'Start List'!I17)</f>
      </c>
      <c r="K17" s="95">
        <f>IF('Start List'!J17="","",'Start List'!J17)</f>
        <v>20</v>
      </c>
      <c r="N17" s="159"/>
      <c r="O17" s="94">
        <f>IF('Start List'!N17="","",'Start List'!N17)</f>
      </c>
      <c r="P17" s="115"/>
    </row>
    <row r="18" spans="1:16" ht="12.75">
      <c r="A18" s="158"/>
      <c r="C18" s="95"/>
      <c r="D18" s="95"/>
      <c r="H18" s="159" t="s">
        <v>15</v>
      </c>
      <c r="J18" s="95">
        <f>IF('Start List'!I18="","",'Start List'!I18)</f>
      </c>
      <c r="K18" s="95">
        <f>IF('Start List'!J18="","",'Start List'!J18)</f>
        <v>24</v>
      </c>
      <c r="N18" s="159"/>
      <c r="O18" s="94">
        <f>IF('Start List'!N18="","",'Start List'!N18)</f>
      </c>
      <c r="P18" s="115"/>
    </row>
    <row r="19" spans="1:16" ht="12.75">
      <c r="A19" s="158" t="s">
        <v>18</v>
      </c>
      <c r="C19" s="95" t="str">
        <f>IF('Start List'!C19="","",'Start List'!C19)</f>
        <v>Peter Braun</v>
      </c>
      <c r="D19" s="95"/>
      <c r="H19" s="159"/>
      <c r="K19" s="95"/>
      <c r="P19" s="115"/>
    </row>
    <row r="20" spans="1:16" ht="12.75">
      <c r="A20" s="158" t="s">
        <v>19</v>
      </c>
      <c r="C20" s="95" t="str">
        <f>IF('Start List'!C20="","",'Start List'!C20)</f>
        <v>Paul Mogford</v>
      </c>
      <c r="D20" s="95"/>
      <c r="H20" s="159" t="s">
        <v>16</v>
      </c>
      <c r="J20" s="95">
        <f>IF('Start List'!I20="","",'Start List'!I20)</f>
      </c>
      <c r="K20" s="95" t="str">
        <f>IF('Start List'!J20="","",'Start List'!J20)</f>
        <v>10.00am</v>
      </c>
      <c r="P20" s="115"/>
    </row>
    <row r="21" spans="1:16" ht="12.75">
      <c r="A21" s="158" t="s">
        <v>20</v>
      </c>
      <c r="C21" s="95" t="str">
        <f>IF('Start List'!C21="","",'Start List'!C21)</f>
        <v>Chris Schwarz</v>
      </c>
      <c r="D21" s="95"/>
      <c r="K21" s="95"/>
      <c r="P21" s="115"/>
    </row>
    <row r="22" spans="1:16" ht="12.75">
      <c r="A22" s="158" t="s">
        <v>21</v>
      </c>
      <c r="C22" s="95" t="str">
        <f>IF('Start List'!C22="","",'Start List'!C22)</f>
        <v>Paul Costa</v>
      </c>
      <c r="D22" s="95"/>
      <c r="H22" s="159" t="s">
        <v>27</v>
      </c>
      <c r="K22" s="160">
        <f>PaceSet</f>
        <v>27.58</v>
      </c>
      <c r="P22" s="115"/>
    </row>
    <row r="23" spans="1:16" ht="12.75">
      <c r="A23" s="158" t="s">
        <v>22</v>
      </c>
      <c r="C23" s="95" t="str">
        <f>IF('Start List'!C23="","",'Start List'!C23)</f>
        <v>Andrew Evans</v>
      </c>
      <c r="D23" s="95"/>
      <c r="K23" s="95"/>
      <c r="P23" s="115"/>
    </row>
    <row r="24" spans="1:16" ht="6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61"/>
    </row>
    <row r="26" spans="1:16" ht="12.75">
      <c r="A26" s="162" t="s">
        <v>43</v>
      </c>
      <c r="B26" s="162" t="s">
        <v>32</v>
      </c>
      <c r="C26" s="162" t="s">
        <v>29</v>
      </c>
      <c r="D26" s="163" t="s">
        <v>30</v>
      </c>
      <c r="E26" s="163" t="s">
        <v>46</v>
      </c>
      <c r="F26" s="164" t="s">
        <v>45</v>
      </c>
      <c r="G26" s="165"/>
      <c r="H26" s="166" t="s">
        <v>35</v>
      </c>
      <c r="I26" s="166"/>
      <c r="J26" s="167"/>
      <c r="K26" s="168"/>
      <c r="L26" s="169" t="s">
        <v>37</v>
      </c>
      <c r="M26" s="167"/>
      <c r="N26" s="166" t="s">
        <v>39</v>
      </c>
      <c r="O26" s="166"/>
      <c r="P26" s="170" t="s">
        <v>36</v>
      </c>
    </row>
    <row r="27" spans="1:16" ht="12.75">
      <c r="A27" s="171"/>
      <c r="B27" s="171" t="s">
        <v>33</v>
      </c>
      <c r="C27" s="172"/>
      <c r="D27" s="172"/>
      <c r="E27" s="173"/>
      <c r="F27" s="174"/>
      <c r="G27" s="175" t="s">
        <v>0</v>
      </c>
      <c r="H27" s="176" t="s">
        <v>1</v>
      </c>
      <c r="I27" s="177" t="s">
        <v>2</v>
      </c>
      <c r="J27" s="178" t="s">
        <v>36</v>
      </c>
      <c r="K27" s="179" t="s">
        <v>3</v>
      </c>
      <c r="L27" s="180" t="s">
        <v>4</v>
      </c>
      <c r="M27" s="178" t="s">
        <v>38</v>
      </c>
      <c r="N27" s="181" t="s">
        <v>40</v>
      </c>
      <c r="O27" s="182" t="s">
        <v>41</v>
      </c>
      <c r="P27" s="183" t="s">
        <v>42</v>
      </c>
    </row>
    <row r="28" spans="1:16" ht="12.75" customHeight="1">
      <c r="A28" s="184"/>
      <c r="B28" s="184"/>
      <c r="C28" s="184"/>
      <c r="D28" s="147"/>
      <c r="E28" s="147"/>
      <c r="F28" s="185"/>
      <c r="G28" s="186"/>
      <c r="H28" s="184"/>
      <c r="I28" s="147"/>
      <c r="J28" s="187"/>
      <c r="K28" s="188"/>
      <c r="L28" s="147"/>
      <c r="M28" s="187"/>
      <c r="N28" s="188"/>
      <c r="O28" s="147"/>
      <c r="P28" s="187"/>
    </row>
    <row r="29" spans="1:26" ht="12.75">
      <c r="A29" s="97">
        <v>1</v>
      </c>
      <c r="B29" s="97">
        <f>IF(Juniors!B32="","",Juniors!B32)</f>
        <v>77</v>
      </c>
      <c r="C29" s="97" t="str">
        <f>IF(Juniors!C32="","",Juniors!C32)</f>
        <v>Bennett</v>
      </c>
      <c r="D29" s="189" t="str">
        <f>IF(Juniors!D32="","",Juniors!D32)</f>
        <v>Andrew</v>
      </c>
      <c r="E29" s="98" t="str">
        <f>IF(Juniors!E32="","",Juniors!E32)</f>
        <v>J</v>
      </c>
      <c r="F29" s="145" t="str">
        <f>IF(Juniors!F32="","",Juniors!F32)</f>
        <v>GBR</v>
      </c>
      <c r="G29" s="72"/>
      <c r="H29" s="73"/>
      <c r="I29" s="74"/>
      <c r="J29" s="190">
        <f>SUM(G29:I29)</f>
        <v>0</v>
      </c>
      <c r="K29" s="75"/>
      <c r="L29" s="76"/>
      <c r="M29" s="190">
        <f>SUM(K29:L29)/2</f>
        <v>0</v>
      </c>
      <c r="N29" s="76"/>
      <c r="O29" s="191">
        <f>IF(N29="",0,MAX(MIN(TRUNC(13.625-(8*N29/$N$2),2),7.5),0))</f>
        <v>0</v>
      </c>
      <c r="P29" s="192">
        <f>CHOOSE(Z29,IF(G29="",0,IF(N29="",J29+M29,J29+M29+O29)),"RNS","DNS","DSQ")</f>
        <v>0</v>
      </c>
      <c r="U29" s="88">
        <f aca="true" t="shared" si="0" ref="U29:W32">G29+($M29/6)+($O29/3)</f>
        <v>0</v>
      </c>
      <c r="V29" s="88">
        <f t="shared" si="0"/>
        <v>0</v>
      </c>
      <c r="W29" s="88">
        <f t="shared" si="0"/>
        <v>0</v>
      </c>
      <c r="X29" s="96">
        <f>SUM(U29:W29)</f>
        <v>0</v>
      </c>
      <c r="Z29" s="221">
        <v>1</v>
      </c>
    </row>
    <row r="30" spans="1:26" ht="12.75">
      <c r="A30" s="97">
        <v>2</v>
      </c>
      <c r="B30" s="97">
        <f>IF(Juniors!B31="","",Juniors!B31)</f>
        <v>60</v>
      </c>
      <c r="C30" s="97" t="str">
        <f>IF(Juniors!C31="","",Juniors!C31)</f>
        <v>Babbage</v>
      </c>
      <c r="D30" s="189" t="str">
        <f>IF(Juniors!D31="","",Juniors!D31)</f>
        <v>Mark</v>
      </c>
      <c r="E30" s="98" t="str">
        <f>IF(Juniors!E31="","",Juniors!E31)</f>
        <v>J</v>
      </c>
      <c r="F30" s="145" t="str">
        <f>IF(Juniors!F31="","",Juniors!F31)</f>
        <v>AUS</v>
      </c>
      <c r="G30" s="72"/>
      <c r="H30" s="73"/>
      <c r="I30" s="74"/>
      <c r="J30" s="190">
        <f>SUM(G30:I30)</f>
        <v>0</v>
      </c>
      <c r="K30" s="75"/>
      <c r="L30" s="76"/>
      <c r="M30" s="190">
        <f>SUM(K30:L30)/2</f>
        <v>0</v>
      </c>
      <c r="N30" s="76"/>
      <c r="O30" s="191">
        <f>IF(N30="",0,MAX(MIN(TRUNC(13.625-(8*N30/$N$2),2),7.5),0))</f>
        <v>0</v>
      </c>
      <c r="P30" s="192">
        <f>CHOOSE(Z30,IF(G30="",0,IF(N30="",J30+M30,J30+M30+O30)),"RNS","DNS","DSQ")</f>
        <v>0</v>
      </c>
      <c r="U30" s="88">
        <f t="shared" si="0"/>
        <v>0</v>
      </c>
      <c r="V30" s="88">
        <f t="shared" si="0"/>
        <v>0</v>
      </c>
      <c r="W30" s="88">
        <f t="shared" si="0"/>
        <v>0</v>
      </c>
      <c r="X30" s="96">
        <f>SUM(U30:W30)</f>
        <v>0</v>
      </c>
      <c r="Z30" s="221">
        <v>1</v>
      </c>
    </row>
    <row r="31" spans="1:26" ht="12.75">
      <c r="A31" s="97">
        <v>3</v>
      </c>
      <c r="B31" s="97">
        <f>IF(Juniors!B30="","",Juniors!B30)</f>
        <v>13</v>
      </c>
      <c r="C31" s="97" t="str">
        <f>IF(Juniors!C30="","",Juniors!C30)</f>
        <v>Sirianni</v>
      </c>
      <c r="D31" s="189" t="str">
        <f>IF(Juniors!D30="","",Juniors!D30)</f>
        <v>Christian </v>
      </c>
      <c r="E31" s="98" t="str">
        <f>IF(Juniors!E30="","",Juniors!E30)</f>
        <v>J</v>
      </c>
      <c r="F31" s="145" t="str">
        <f>IF(Juniors!F30="","",Juniors!F30)</f>
        <v>AUS</v>
      </c>
      <c r="G31" s="72"/>
      <c r="H31" s="73"/>
      <c r="I31" s="74"/>
      <c r="J31" s="190">
        <f>SUM(G31:I31)</f>
        <v>0</v>
      </c>
      <c r="K31" s="75"/>
      <c r="L31" s="76"/>
      <c r="M31" s="190">
        <f>SUM(K31:L31)/2</f>
        <v>0</v>
      </c>
      <c r="N31" s="76"/>
      <c r="O31" s="191">
        <f>IF(N31="",0,MAX(MIN(TRUNC(13.625-(8*N31/$N$2),2),7.5),0))</f>
        <v>0</v>
      </c>
      <c r="P31" s="192">
        <f>CHOOSE(Z31,IF(G31="",0,IF(N31="",J31+M31,J31+M31+O31)),"RNS","DNS","DSQ")</f>
        <v>0</v>
      </c>
      <c r="U31" s="88">
        <f t="shared" si="0"/>
        <v>0</v>
      </c>
      <c r="V31" s="88">
        <f t="shared" si="0"/>
        <v>0</v>
      </c>
      <c r="W31" s="88">
        <f t="shared" si="0"/>
        <v>0</v>
      </c>
      <c r="X31" s="96">
        <f>SUM(U31:W31)</f>
        <v>0</v>
      </c>
      <c r="Z31" s="221">
        <v>1</v>
      </c>
    </row>
    <row r="32" spans="1:26" ht="12.75">
      <c r="A32" s="97">
        <v>4</v>
      </c>
      <c r="B32" s="97">
        <f>IF(Juniors!B29="","",Juniors!B29)</f>
        <v>3</v>
      </c>
      <c r="C32" s="97" t="str">
        <f>IF(Juniors!C29="","",Juniors!C29)</f>
        <v>Begg-Smith</v>
      </c>
      <c r="D32" s="189" t="str">
        <f>IF(Juniors!D29="","",Juniors!D29)</f>
        <v>Dale</v>
      </c>
      <c r="E32" s="98" t="str">
        <f>IF(Juniors!E29="","",Juniors!E29)</f>
        <v>J</v>
      </c>
      <c r="F32" s="145" t="str">
        <f>IF(Juniors!F29="","",Juniors!F29)</f>
        <v>CAN</v>
      </c>
      <c r="G32" s="72"/>
      <c r="H32" s="73"/>
      <c r="I32" s="74"/>
      <c r="J32" s="190">
        <f>SUM(G32:I32)</f>
        <v>0</v>
      </c>
      <c r="K32" s="75"/>
      <c r="L32" s="76"/>
      <c r="M32" s="190">
        <f>SUM(K32:L32)/2</f>
        <v>0</v>
      </c>
      <c r="N32" s="76"/>
      <c r="O32" s="191">
        <f>IF(N32="",0,MAX(MIN(TRUNC(13.625-(8*N32/$N$2),2),7.5),0))</f>
        <v>0</v>
      </c>
      <c r="P32" s="192">
        <f>CHOOSE(Z32,IF(G32="",0,IF(N32="",J32+M32,J32+M32+O32)),"RNS","DNS","DSQ")</f>
        <v>0</v>
      </c>
      <c r="U32" s="88">
        <f t="shared" si="0"/>
        <v>0</v>
      </c>
      <c r="V32" s="88">
        <f t="shared" si="0"/>
        <v>0</v>
      </c>
      <c r="W32" s="88">
        <f t="shared" si="0"/>
        <v>0</v>
      </c>
      <c r="X32" s="96">
        <f>SUM(U32:W32)</f>
        <v>0</v>
      </c>
      <c r="Z32" s="221">
        <v>1</v>
      </c>
    </row>
    <row r="33" spans="1:16" ht="12.75">
      <c r="A33" s="193"/>
      <c r="B33" s="193"/>
      <c r="C33" s="193"/>
      <c r="D33" s="194"/>
      <c r="E33" s="195"/>
      <c r="F33" s="196"/>
      <c r="G33" s="102"/>
      <c r="H33" s="103"/>
      <c r="I33" s="104"/>
      <c r="J33" s="197"/>
      <c r="K33" s="107"/>
      <c r="L33" s="108"/>
      <c r="M33" s="197"/>
      <c r="N33" s="108"/>
      <c r="O33" s="198"/>
      <c r="P33" s="199"/>
    </row>
  </sheetData>
  <sheetProtection sheet="1" objects="1" scenarios="1"/>
  <printOptions horizontalCentered="1"/>
  <pageMargins left="0.7480314960629921" right="0.7480314960629921" top="1.4960629921259843" bottom="0.9055118110236221" header="0.5118110236220472" footer="0.5118110236220472"/>
  <pageSetup horizontalDpi="300" verticalDpi="300" orientation="portrait" paperSize="9" scale="81" r:id="rId2"/>
  <colBreaks count="1" manualBreakCount="1">
    <brk id="16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1"/>
  <dimension ref="A9:Z43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3" max="4" width="13.7109375" style="0" customWidth="1"/>
    <col min="5" max="9" width="5.7109375" style="0" customWidth="1"/>
    <col min="10" max="10" width="6.7109375" style="0" customWidth="1"/>
    <col min="11" max="15" width="5.7109375" style="0" customWidth="1"/>
    <col min="16" max="16" width="9.8515625" style="0" customWidth="1"/>
    <col min="17" max="18" width="5.7109375" style="0" customWidth="1"/>
    <col min="19" max="19" width="9.28125" style="0" bestFit="1" customWidth="1"/>
    <col min="21" max="24" width="9.8515625" style="0" bestFit="1" customWidth="1"/>
    <col min="26" max="26" width="9.28125" style="0" bestFit="1" customWidth="1"/>
  </cols>
  <sheetData>
    <row r="9" spans="1:16" ht="12.75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12"/>
    </row>
    <row r="10" spans="1:16" ht="20.25" customHeight="1">
      <c r="A10" s="135" t="str">
        <f>'Start List'!$A$10</f>
        <v>Abom Mogul Challenge 2001</v>
      </c>
      <c r="B10" s="51"/>
      <c r="C10" s="51"/>
      <c r="D10" s="51"/>
      <c r="E10" s="52" t="s">
        <v>54</v>
      </c>
      <c r="F10" s="52"/>
      <c r="G10" s="51"/>
      <c r="H10" s="51"/>
      <c r="I10" s="51"/>
      <c r="J10" s="51"/>
      <c r="K10" s="51"/>
      <c r="L10" s="51"/>
      <c r="M10" s="51"/>
      <c r="N10" s="51"/>
      <c r="O10" s="134" t="s">
        <v>44</v>
      </c>
      <c r="P10" s="133">
        <f>'Start List'!$O$10</f>
        <v>37128</v>
      </c>
    </row>
    <row r="11" spans="1:16" ht="12.75">
      <c r="A11" s="39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13"/>
    </row>
    <row r="12" ht="12.75">
      <c r="P12" s="111"/>
    </row>
    <row r="13" spans="1:16" ht="6" customHeight="1">
      <c r="A13" s="1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12"/>
    </row>
    <row r="14" spans="1:16" ht="12.75">
      <c r="A14" s="38" t="s">
        <v>10</v>
      </c>
      <c r="C14" s="95">
        <f>IF('Start List'!C14="","",'Start List'!C14)</f>
      </c>
      <c r="D14" s="95"/>
      <c r="H14" s="1" t="s">
        <v>11</v>
      </c>
      <c r="N14" s="1"/>
      <c r="P14" s="114"/>
    </row>
    <row r="15" spans="1:16" ht="12.75">
      <c r="A15" s="38" t="s">
        <v>9</v>
      </c>
      <c r="C15" s="95" t="str">
        <f>IF('Start List'!C15="","",'Start List'!C15)</f>
        <v>Micheal Kennedy</v>
      </c>
      <c r="D15" s="95"/>
      <c r="H15" s="37" t="s">
        <v>12</v>
      </c>
      <c r="J15" s="95">
        <f>IF('Start List'!I15="","",'Start List'!I15)</f>
      </c>
      <c r="K15" s="95" t="str">
        <f>IF('Start List'!J15="","",'Start List'!J15)</f>
        <v>Wood Run</v>
      </c>
      <c r="L15" s="96"/>
      <c r="M15" s="96"/>
      <c r="N15" s="37"/>
      <c r="O15" s="94">
        <f>IF('Start List'!N15="","",'Start List'!N15)</f>
      </c>
      <c r="P15" s="115"/>
    </row>
    <row r="16" spans="1:16" ht="12.75">
      <c r="A16" s="38" t="s">
        <v>8</v>
      </c>
      <c r="C16" s="95" t="str">
        <f>IF('Start List'!C16="","",'Start List'!C16)</f>
        <v>David Frydman</v>
      </c>
      <c r="D16" s="95"/>
      <c r="H16" s="37" t="s">
        <v>13</v>
      </c>
      <c r="J16" s="95"/>
      <c r="K16" s="95">
        <f>IF('Start List'!J16="","",'Start List'!J16)</f>
        <v>240</v>
      </c>
      <c r="L16" s="95" t="s">
        <v>28</v>
      </c>
      <c r="M16" s="96"/>
      <c r="N16" s="37"/>
      <c r="O16" s="94">
        <f>IF('Start List'!N16="","",'Start List'!N16)</f>
      </c>
      <c r="P16" s="115"/>
    </row>
    <row r="17" spans="1:16" ht="12.75">
      <c r="A17" s="38" t="s">
        <v>7</v>
      </c>
      <c r="C17" s="95" t="str">
        <f>IF('Start List'!C17="","",'Start List'!C17)</f>
        <v>Stuart Aldred</v>
      </c>
      <c r="D17" s="95"/>
      <c r="H17" s="37" t="s">
        <v>14</v>
      </c>
      <c r="J17" s="95">
        <f>IF('Start List'!I17="","",'Start List'!I17)</f>
      </c>
      <c r="K17" s="95">
        <f>IF('Start List'!J17="","",'Start List'!J17)</f>
        <v>20</v>
      </c>
      <c r="L17" s="96"/>
      <c r="M17" s="96"/>
      <c r="N17" s="37"/>
      <c r="O17" s="94">
        <f>IF('Start List'!N17="","",'Start List'!N17)</f>
      </c>
      <c r="P17" s="115"/>
    </row>
    <row r="18" spans="1:16" ht="12.75">
      <c r="A18" s="38"/>
      <c r="C18" s="95"/>
      <c r="D18" s="95"/>
      <c r="H18" s="37" t="s">
        <v>15</v>
      </c>
      <c r="J18" s="95">
        <f>IF('Start List'!I18="","",'Start List'!I18)</f>
      </c>
      <c r="K18" s="95">
        <f>IF('Start List'!J18="","",'Start List'!J18)</f>
        <v>24</v>
      </c>
      <c r="L18" s="96"/>
      <c r="M18" s="96"/>
      <c r="N18" s="37"/>
      <c r="O18" s="94">
        <f>IF('Start List'!N18="","",'Start List'!N18)</f>
      </c>
      <c r="P18" s="115"/>
    </row>
    <row r="19" spans="1:16" ht="12.75">
      <c r="A19" s="38" t="s">
        <v>18</v>
      </c>
      <c r="C19" s="95" t="str">
        <f>IF('Start List'!C19="","",'Start List'!C19)</f>
        <v>Peter Braun</v>
      </c>
      <c r="D19" s="95"/>
      <c r="H19" s="37"/>
      <c r="J19" s="96"/>
      <c r="K19" s="95"/>
      <c r="L19" s="96"/>
      <c r="M19" s="96"/>
      <c r="P19" s="114"/>
    </row>
    <row r="20" spans="1:16" ht="12.75">
      <c r="A20" s="38" t="s">
        <v>19</v>
      </c>
      <c r="C20" s="95" t="str">
        <f>IF('Start List'!C20="","",'Start List'!C20)</f>
        <v>Paul Mogford</v>
      </c>
      <c r="D20" s="95"/>
      <c r="H20" s="37" t="s">
        <v>16</v>
      </c>
      <c r="J20" s="95">
        <f>IF('Start List'!I20="","",'Start List'!I20)</f>
      </c>
      <c r="K20" s="95" t="str">
        <f>IF('Start List'!J20="","",'Start List'!J20)</f>
        <v>10.00am</v>
      </c>
      <c r="L20" s="96"/>
      <c r="M20" s="96"/>
      <c r="P20" s="114"/>
    </row>
    <row r="21" spans="1:16" ht="12.75">
      <c r="A21" s="38" t="s">
        <v>20</v>
      </c>
      <c r="C21" s="95" t="str">
        <f>IF('Start List'!C21="","",'Start List'!C21)</f>
        <v>Chris Schwarz</v>
      </c>
      <c r="D21" s="95"/>
      <c r="J21" s="96"/>
      <c r="K21" s="95"/>
      <c r="L21" s="96"/>
      <c r="M21" s="96"/>
      <c r="P21" s="114"/>
    </row>
    <row r="22" spans="1:16" ht="12.75">
      <c r="A22" s="38" t="s">
        <v>21</v>
      </c>
      <c r="C22" s="95" t="str">
        <f>IF('Start List'!C22="","",'Start List'!C22)</f>
        <v>Paul Costa</v>
      </c>
      <c r="D22" s="95"/>
      <c r="H22" s="37" t="s">
        <v>27</v>
      </c>
      <c r="K22" s="132">
        <f>PaceSet</f>
        <v>27.58</v>
      </c>
      <c r="P22" s="114"/>
    </row>
    <row r="23" spans="1:16" ht="12.75">
      <c r="A23" s="38" t="s">
        <v>22</v>
      </c>
      <c r="C23" s="95" t="str">
        <f>IF('Start List'!C23="","",'Start List'!C23)</f>
        <v>Andrew Evans</v>
      </c>
      <c r="D23" s="95"/>
      <c r="K23" s="1"/>
      <c r="P23" s="114"/>
    </row>
    <row r="24" spans="1:16" ht="6" customHeight="1">
      <c r="A24" s="3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0"/>
    </row>
    <row r="26" spans="1:16" ht="12.75">
      <c r="A26" s="8" t="s">
        <v>43</v>
      </c>
      <c r="B26" s="8" t="s">
        <v>32</v>
      </c>
      <c r="C26" s="8" t="s">
        <v>29</v>
      </c>
      <c r="D26" s="13" t="s">
        <v>30</v>
      </c>
      <c r="E26" s="13" t="s">
        <v>46</v>
      </c>
      <c r="F26" s="137" t="s">
        <v>45</v>
      </c>
      <c r="G26" s="16"/>
      <c r="H26" s="5" t="s">
        <v>35</v>
      </c>
      <c r="I26" s="5"/>
      <c r="J26" s="25"/>
      <c r="K26" s="6"/>
      <c r="L26" s="7" t="s">
        <v>37</v>
      </c>
      <c r="M26" s="25"/>
      <c r="N26" s="5" t="s">
        <v>39</v>
      </c>
      <c r="O26" s="5"/>
      <c r="P26" s="28" t="s">
        <v>36</v>
      </c>
    </row>
    <row r="27" spans="1:16" ht="12.75">
      <c r="A27" s="11"/>
      <c r="B27" s="11" t="s">
        <v>33</v>
      </c>
      <c r="C27" s="9"/>
      <c r="D27" s="9"/>
      <c r="E27" s="14"/>
      <c r="F27" s="138"/>
      <c r="G27" s="17" t="s">
        <v>0</v>
      </c>
      <c r="H27" s="4" t="s">
        <v>1</v>
      </c>
      <c r="I27" s="19" t="s">
        <v>2</v>
      </c>
      <c r="J27" s="22" t="s">
        <v>36</v>
      </c>
      <c r="K27" s="20" t="s">
        <v>3</v>
      </c>
      <c r="L27" s="2" t="s">
        <v>4</v>
      </c>
      <c r="M27" s="22" t="s">
        <v>38</v>
      </c>
      <c r="N27" s="3" t="s">
        <v>40</v>
      </c>
      <c r="O27" s="26" t="s">
        <v>41</v>
      </c>
      <c r="P27" s="29" t="s">
        <v>42</v>
      </c>
    </row>
    <row r="28" spans="1:16" ht="12.75" customHeight="1">
      <c r="A28" s="10"/>
      <c r="B28" s="10"/>
      <c r="C28" s="10"/>
      <c r="D28" s="15"/>
      <c r="E28" s="15"/>
      <c r="F28" s="139"/>
      <c r="G28" s="18"/>
      <c r="H28" s="10"/>
      <c r="I28" s="15"/>
      <c r="J28" s="23"/>
      <c r="K28" s="21"/>
      <c r="L28" s="15"/>
      <c r="M28" s="23"/>
      <c r="N28" s="21"/>
      <c r="O28" s="15"/>
      <c r="P28" s="23"/>
    </row>
    <row r="29" spans="1:26" ht="12.75">
      <c r="A29" s="12">
        <v>1</v>
      </c>
      <c r="B29" s="12">
        <f>IF(Qualifications!$E46="Y",Qualifications!B46,"")</f>
        <v>33</v>
      </c>
      <c r="C29" s="56" t="str">
        <f>IF(Qualifications!$E46="Y",Qualifications!C46,"")</f>
        <v>Cooper</v>
      </c>
      <c r="D29" s="57" t="str">
        <f>IF(Qualifications!$E46="Y",Qualifications!D46,"")</f>
        <v>Ramone</v>
      </c>
      <c r="E29" s="58" t="str">
        <f>IF(Qualifications!$E46="Y",Qualifications!E46,"")</f>
        <v>Y</v>
      </c>
      <c r="F29" s="143" t="str">
        <f>IF(Qualifications!$E46="Y",Qualifications!F46,"")</f>
        <v>AUS</v>
      </c>
      <c r="G29" s="30">
        <f>IF(Qualifications!$E46="Y",Qualifications!G46,"")</f>
        <v>3.6</v>
      </c>
      <c r="H29" s="31">
        <f>IF(Qualifications!$E46="Y",Qualifications!H46,"")</f>
        <v>3.3</v>
      </c>
      <c r="I29" s="32">
        <f>IF(Qualifications!$E46="Y",Qualifications!I46,"")</f>
        <v>3.4</v>
      </c>
      <c r="J29" s="24">
        <f aca="true" t="shared" si="0" ref="J29:J42">SUM(G29:I29)</f>
        <v>10.3</v>
      </c>
      <c r="K29" s="33">
        <f>IF(Qualifications!$E46="Y",Qualifications!K46,"")</f>
        <v>2.16</v>
      </c>
      <c r="L29" s="34">
        <f>IF(Qualifications!$E46="Y",Qualifications!L46,"")</f>
        <v>2.45</v>
      </c>
      <c r="M29" s="24">
        <f aca="true" t="shared" si="1" ref="M29:M42">SUM(K29:L29)/2</f>
        <v>2.305</v>
      </c>
      <c r="N29" s="34">
        <f>IF(Qualifications!$E46="Y",Qualifications!N46,"")</f>
        <v>38.29</v>
      </c>
      <c r="O29" s="27">
        <f>IF(Qualifications!$E46="Y",Qualifications!O46,"")</f>
        <v>2.51</v>
      </c>
      <c r="P29" s="117">
        <f aca="true" t="shared" si="2" ref="P29:P41">CHOOSE(Z29,IF(G29="",0,IF(N29="",J29+M29,J29+M29+O29)),"RNS","DNS","DSQ")</f>
        <v>15.115</v>
      </c>
      <c r="U29" s="88">
        <f aca="true" t="shared" si="3" ref="U29:U42">G29+($M29/3)+($O29/3)</f>
        <v>5.205</v>
      </c>
      <c r="V29" s="88">
        <f aca="true" t="shared" si="4" ref="V29:V42">H29+($M29/3)+($O29/3)</f>
        <v>4.905</v>
      </c>
      <c r="W29" s="88">
        <f aca="true" t="shared" si="5" ref="W29:W42">I29+($M29/3)+($O29/3)</f>
        <v>5.005</v>
      </c>
      <c r="X29">
        <f aca="true" t="shared" si="6" ref="X29:X42">SUM(U29:W29)</f>
        <v>15.114999999999998</v>
      </c>
      <c r="Z29" s="247">
        <v>1</v>
      </c>
    </row>
    <row r="30" spans="1:26" ht="12.75">
      <c r="A30" s="12">
        <v>2</v>
      </c>
      <c r="B30" s="12">
        <f>IF(Qualifications!$E51="Y",Qualifications!B51,"")</f>
        <v>84</v>
      </c>
      <c r="C30" s="56" t="str">
        <f>IF(Qualifications!$E51="Y",Qualifications!C51,"")</f>
        <v>Lovick</v>
      </c>
      <c r="D30" s="57" t="str">
        <f>IF(Qualifications!$E51="Y",Qualifications!D51,"")</f>
        <v>Tom</v>
      </c>
      <c r="E30" s="58" t="str">
        <f>IF(Qualifications!$E51="Y",Qualifications!E51,"")</f>
        <v>Y</v>
      </c>
      <c r="F30" s="143" t="str">
        <f>IF(Qualifications!$E51="Y",Qualifications!F51,"")</f>
        <v>AUS</v>
      </c>
      <c r="G30" s="30">
        <f>IF(Qualifications!$E51="Y",Qualifications!G51,"")</f>
        <v>2.4</v>
      </c>
      <c r="H30" s="31">
        <f>IF(Qualifications!$E51="Y",Qualifications!H51,"")</f>
        <v>2.6</v>
      </c>
      <c r="I30" s="32">
        <f>IF(Qualifications!$E51="Y",Qualifications!I51,"")</f>
        <v>2.7</v>
      </c>
      <c r="J30" s="24">
        <f t="shared" si="0"/>
        <v>7.7</v>
      </c>
      <c r="K30" s="33">
        <f>IF(Qualifications!$E51="Y",Qualifications!K51,"")</f>
        <v>0.95</v>
      </c>
      <c r="L30" s="34">
        <f>IF(Qualifications!$E51="Y",Qualifications!L51,"")</f>
        <v>1.53</v>
      </c>
      <c r="M30" s="24">
        <f t="shared" si="1"/>
        <v>1.24</v>
      </c>
      <c r="N30" s="34">
        <f>IF(Qualifications!$E51="Y",Qualifications!N51,"")</f>
        <v>40</v>
      </c>
      <c r="O30" s="27">
        <f>IF(Qualifications!$E51="Y",Qualifications!O51,"")</f>
        <v>2.02</v>
      </c>
      <c r="P30" s="117">
        <f t="shared" si="2"/>
        <v>10.959999999999999</v>
      </c>
      <c r="U30" s="88">
        <f t="shared" si="3"/>
        <v>3.486666666666667</v>
      </c>
      <c r="V30" s="88">
        <f t="shared" si="4"/>
        <v>3.686666666666667</v>
      </c>
      <c r="W30" s="88">
        <f t="shared" si="5"/>
        <v>3.7866666666666666</v>
      </c>
      <c r="X30">
        <f t="shared" si="6"/>
        <v>10.96</v>
      </c>
      <c r="Z30" s="247">
        <v>1</v>
      </c>
    </row>
    <row r="31" spans="1:26" ht="12.75">
      <c r="A31" s="12">
        <v>3</v>
      </c>
      <c r="B31" s="12">
        <f>IF(Qualifications!$E55="Y",Qualifications!B55,"")</f>
        <v>83</v>
      </c>
      <c r="C31" s="56" t="str">
        <f>IF(Qualifications!$E55="Y",Qualifications!C55,"")</f>
        <v>Lovick</v>
      </c>
      <c r="D31" s="57" t="str">
        <f>IF(Qualifications!$E55="Y",Qualifications!D55,"")</f>
        <v>Robert </v>
      </c>
      <c r="E31" s="58" t="str">
        <f>IF(Qualifications!$E55="Y",Qualifications!E55,"")</f>
        <v>Y</v>
      </c>
      <c r="F31" s="143" t="str">
        <f>IF(Qualifications!$E55="Y",Qualifications!F55,"")</f>
        <v>AUS</v>
      </c>
      <c r="G31" s="30">
        <f>IF(Qualifications!$E55="Y",Qualifications!G55,"")</f>
        <v>1.8</v>
      </c>
      <c r="H31" s="31">
        <f>IF(Qualifications!$E55="Y",Qualifications!H55,"")</f>
        <v>2</v>
      </c>
      <c r="I31" s="32">
        <f>IF(Qualifications!$E55="Y",Qualifications!I55,"")</f>
        <v>2.3</v>
      </c>
      <c r="J31" s="24">
        <f t="shared" si="0"/>
        <v>6.1</v>
      </c>
      <c r="K31" s="33">
        <f>IF(Qualifications!$E55="Y",Qualifications!K55,"")</f>
        <v>1.58</v>
      </c>
      <c r="L31" s="34">
        <f>IF(Qualifications!$E55="Y",Qualifications!L55,"")</f>
        <v>2.13</v>
      </c>
      <c r="M31" s="24">
        <f t="shared" si="1"/>
        <v>1.855</v>
      </c>
      <c r="N31" s="34">
        <f>IF(Qualifications!$E55="Y",Qualifications!N55,"")</f>
        <v>39.89</v>
      </c>
      <c r="O31" s="27">
        <f>IF(Qualifications!$E55="Y",Qualifications!O55,"")</f>
        <v>2.05</v>
      </c>
      <c r="P31" s="117">
        <f t="shared" si="2"/>
        <v>10.004999999999999</v>
      </c>
      <c r="U31" s="88">
        <f t="shared" si="3"/>
        <v>3.1016666666666666</v>
      </c>
      <c r="V31" s="88">
        <f t="shared" si="4"/>
        <v>3.3016666666666663</v>
      </c>
      <c r="W31" s="88">
        <f t="shared" si="5"/>
        <v>3.601666666666666</v>
      </c>
      <c r="X31">
        <f t="shared" si="6"/>
        <v>10.004999999999999</v>
      </c>
      <c r="Z31" s="247">
        <v>1</v>
      </c>
    </row>
    <row r="32" spans="1:26" ht="12.75">
      <c r="A32" s="12">
        <v>4</v>
      </c>
      <c r="B32" s="12">
        <f>IF(Qualifications!$E56="Y",Qualifications!B56,"")</f>
        <v>6</v>
      </c>
      <c r="C32" s="56" t="str">
        <f>IF(Qualifications!$E56="Y",Qualifications!C56,"")</f>
        <v>Height</v>
      </c>
      <c r="D32" s="57" t="str">
        <f>IF(Qualifications!$E56="Y",Qualifications!D56,"")</f>
        <v>Chris </v>
      </c>
      <c r="E32" s="58" t="str">
        <f>IF(Qualifications!$E56="Y",Qualifications!E56,"")</f>
        <v>Y</v>
      </c>
      <c r="F32" s="143" t="str">
        <f>IF(Qualifications!$E56="Y",Qualifications!F56,"")</f>
        <v>AUS</v>
      </c>
      <c r="G32" s="30">
        <f>IF(Qualifications!$E56="Y",Qualifications!G56,"")</f>
        <v>3.1</v>
      </c>
      <c r="H32" s="31">
        <f>IF(Qualifications!$E56="Y",Qualifications!H56,"")</f>
        <v>3</v>
      </c>
      <c r="I32" s="32">
        <f>IF(Qualifications!$E56="Y",Qualifications!I56,"")</f>
        <v>2.8</v>
      </c>
      <c r="J32" s="24">
        <f t="shared" si="0"/>
        <v>8.899999999999999</v>
      </c>
      <c r="K32" s="33">
        <f>IF(Qualifications!$E56="Y",Qualifications!K56,"")</f>
        <v>0.76</v>
      </c>
      <c r="L32" s="34">
        <f>IF(Qualifications!$E56="Y",Qualifications!L56,"")</f>
        <v>1.24</v>
      </c>
      <c r="M32" s="24">
        <f t="shared" si="1"/>
        <v>1</v>
      </c>
      <c r="N32" s="34">
        <f>IF(Qualifications!$E56="Y",Qualifications!N56,"")</f>
        <v>49.66</v>
      </c>
      <c r="O32" s="27">
        <f>IF(Qualifications!$E56="Y",Qualifications!O56,"")</f>
        <v>0</v>
      </c>
      <c r="P32" s="117">
        <f t="shared" si="2"/>
        <v>9.899999999999999</v>
      </c>
      <c r="U32" s="88">
        <f t="shared" si="3"/>
        <v>3.4333333333333336</v>
      </c>
      <c r="V32" s="88">
        <f t="shared" si="4"/>
        <v>3.3333333333333335</v>
      </c>
      <c r="W32" s="88">
        <f t="shared" si="5"/>
        <v>3.1333333333333333</v>
      </c>
      <c r="X32">
        <f t="shared" si="6"/>
        <v>9.9</v>
      </c>
      <c r="Z32" s="247">
        <v>1</v>
      </c>
    </row>
    <row r="33" spans="1:26" ht="12.75">
      <c r="A33" s="12">
        <v>5</v>
      </c>
      <c r="B33" s="12">
        <f>IF(Qualifications!$E57="Y",Qualifications!B57,"")</f>
        <v>20</v>
      </c>
      <c r="C33" s="56" t="str">
        <f>IF(Qualifications!$E57="Y",Qualifications!C57,"")</f>
        <v>Miller</v>
      </c>
      <c r="D33" s="57" t="str">
        <f>IF(Qualifications!$E57="Y",Qualifications!D57,"")</f>
        <v>Rowan</v>
      </c>
      <c r="E33" s="58" t="str">
        <f>IF(Qualifications!$E57="Y",Qualifications!E57,"")</f>
        <v>Y</v>
      </c>
      <c r="F33" s="143" t="str">
        <f>IF(Qualifications!$E57="Y",Qualifications!F57,"")</f>
        <v>AUS</v>
      </c>
      <c r="G33" s="30">
        <f>IF(Qualifications!$E57="Y",Qualifications!G57,"")</f>
        <v>2.4</v>
      </c>
      <c r="H33" s="31">
        <f>IF(Qualifications!$E57="Y",Qualifications!H57,"")</f>
        <v>2.6</v>
      </c>
      <c r="I33" s="32">
        <f>IF(Qualifications!$E57="Y",Qualifications!I57,"")</f>
        <v>2.4</v>
      </c>
      <c r="J33" s="24">
        <f t="shared" si="0"/>
        <v>7.4</v>
      </c>
      <c r="K33" s="33">
        <f>IF(Qualifications!$E57="Y",Qualifications!K57,"")</f>
        <v>0.47</v>
      </c>
      <c r="L33" s="34">
        <f>IF(Qualifications!$E57="Y",Qualifications!L57,"")</f>
        <v>0.56</v>
      </c>
      <c r="M33" s="24">
        <f t="shared" si="1"/>
        <v>0.515</v>
      </c>
      <c r="N33" s="34">
        <f>IF(Qualifications!$E57="Y",Qualifications!N57,"")</f>
        <v>51.43</v>
      </c>
      <c r="O33" s="27">
        <f>IF(Qualifications!$E57="Y",Qualifications!O57,"")</f>
        <v>0</v>
      </c>
      <c r="P33" s="117">
        <f t="shared" si="2"/>
        <v>7.915</v>
      </c>
      <c r="U33" s="88">
        <f t="shared" si="3"/>
        <v>2.5716666666666668</v>
      </c>
      <c r="V33" s="88">
        <f t="shared" si="4"/>
        <v>2.771666666666667</v>
      </c>
      <c r="W33" s="88">
        <f t="shared" si="5"/>
        <v>2.5716666666666668</v>
      </c>
      <c r="X33">
        <f t="shared" si="6"/>
        <v>7.915000000000001</v>
      </c>
      <c r="Z33" s="247">
        <v>1</v>
      </c>
    </row>
    <row r="34" spans="1:26" ht="12.75">
      <c r="A34" s="12">
        <v>6</v>
      </c>
      <c r="B34" s="12">
        <f>IF(Qualifications!$E59="Y",Qualifications!B59,"")</f>
        <v>34</v>
      </c>
      <c r="C34" s="56" t="str">
        <f>IF(Qualifications!$E59="Y",Qualifications!C59,"")</f>
        <v>Hall</v>
      </c>
      <c r="D34" s="57" t="str">
        <f>IF(Qualifications!$E59="Y",Qualifications!D59,"")</f>
        <v>Sam </v>
      </c>
      <c r="E34" s="58" t="str">
        <f>IF(Qualifications!$E59="Y",Qualifications!E59,"")</f>
        <v>Y</v>
      </c>
      <c r="F34" s="143" t="str">
        <f>IF(Qualifications!$E59="Y",Qualifications!F59,"")</f>
        <v>AUS</v>
      </c>
      <c r="G34" s="30">
        <f>IF(Qualifications!$E59="Y",Qualifications!G59,"")</f>
        <v>1.7</v>
      </c>
      <c r="H34" s="31">
        <f>IF(Qualifications!$E59="Y",Qualifications!H59,"")</f>
        <v>1.3</v>
      </c>
      <c r="I34" s="32">
        <f>IF(Qualifications!$E59="Y",Qualifications!I59,"")</f>
        <v>1.6</v>
      </c>
      <c r="J34" s="24">
        <f t="shared" si="0"/>
        <v>4.6</v>
      </c>
      <c r="K34" s="33">
        <f>IF(Qualifications!$E59="Y",Qualifications!K59,"")</f>
        <v>0.88</v>
      </c>
      <c r="L34" s="34">
        <f>IF(Qualifications!$E59="Y",Qualifications!L59,"")</f>
        <v>1</v>
      </c>
      <c r="M34" s="24">
        <f t="shared" si="1"/>
        <v>0.94</v>
      </c>
      <c r="N34" s="34">
        <f>IF(Qualifications!$E59="Y",Qualifications!N59,"")</f>
        <v>44.63</v>
      </c>
      <c r="O34" s="27">
        <f>IF(Qualifications!$E59="Y",Qualifications!O59,"")</f>
        <v>0.67</v>
      </c>
      <c r="P34" s="117">
        <f t="shared" si="2"/>
        <v>6.209999999999999</v>
      </c>
      <c r="U34" s="88">
        <f t="shared" si="3"/>
        <v>2.2366666666666664</v>
      </c>
      <c r="V34" s="88">
        <f t="shared" si="4"/>
        <v>1.8366666666666667</v>
      </c>
      <c r="W34" s="88">
        <f t="shared" si="5"/>
        <v>2.1366666666666667</v>
      </c>
      <c r="X34">
        <f t="shared" si="6"/>
        <v>6.21</v>
      </c>
      <c r="Z34" s="247">
        <v>1</v>
      </c>
    </row>
    <row r="35" spans="1:26" ht="12.75">
      <c r="A35" s="12">
        <v>7</v>
      </c>
      <c r="B35" s="12">
        <f>IF(Qualifications!$E62="Y",Qualifications!B62,"")</f>
        <v>76</v>
      </c>
      <c r="C35" s="56" t="str">
        <f>IF(Qualifications!$E62="Y",Qualifications!C62,"")</f>
        <v>Breheny</v>
      </c>
      <c r="D35" s="57" t="str">
        <f>IF(Qualifications!$E62="Y",Qualifications!D62,"")</f>
        <v>Nicholas</v>
      </c>
      <c r="E35" s="58" t="str">
        <f>IF(Qualifications!$E62="Y",Qualifications!E62,"")</f>
        <v>Y</v>
      </c>
      <c r="F35" s="143" t="str">
        <f>IF(Qualifications!$E62="Y",Qualifications!F62,"")</f>
        <v>AUS</v>
      </c>
      <c r="G35" s="30">
        <f>IF(Qualifications!$E62="Y",Qualifications!G62,"")</f>
        <v>1.6</v>
      </c>
      <c r="H35" s="31">
        <f>IF(Qualifications!$E62="Y",Qualifications!H62,"")</f>
        <v>1</v>
      </c>
      <c r="I35" s="32">
        <f>IF(Qualifications!$E62="Y",Qualifications!I62,"")</f>
        <v>1.2</v>
      </c>
      <c r="J35" s="24">
        <f t="shared" si="0"/>
        <v>3.8</v>
      </c>
      <c r="K35" s="33">
        <f>IF(Qualifications!$E62="Y",Qualifications!K62,"")</f>
        <v>1.68</v>
      </c>
      <c r="L35" s="34">
        <f>IF(Qualifications!$E62="Y",Qualifications!L62,"")</f>
        <v>2.06</v>
      </c>
      <c r="M35" s="24">
        <f t="shared" si="1"/>
        <v>1.87</v>
      </c>
      <c r="N35" s="34">
        <f>IF(Qualifications!$E62="Y",Qualifications!N62,"")</f>
        <v>52.44</v>
      </c>
      <c r="O35" s="27">
        <f>IF(Qualifications!$E62="Y",Qualifications!O62,"")</f>
        <v>0</v>
      </c>
      <c r="P35" s="117">
        <f t="shared" si="2"/>
        <v>5.67</v>
      </c>
      <c r="U35" s="88">
        <f t="shared" si="3"/>
        <v>2.2233333333333336</v>
      </c>
      <c r="V35" s="88">
        <f t="shared" si="4"/>
        <v>1.6233333333333335</v>
      </c>
      <c r="W35" s="88">
        <f t="shared" si="5"/>
        <v>1.8233333333333333</v>
      </c>
      <c r="X35">
        <f t="shared" si="6"/>
        <v>5.67</v>
      </c>
      <c r="Z35" s="247">
        <v>1</v>
      </c>
    </row>
    <row r="36" spans="1:26" ht="12.75">
      <c r="A36" s="12">
        <v>8</v>
      </c>
      <c r="B36" s="12">
        <f>IF(Qualifications!$E65="Y",Qualifications!B65,"")</f>
        <v>41</v>
      </c>
      <c r="C36" s="56" t="str">
        <f>IF(Qualifications!$E65="Y",Qualifications!C65,"")</f>
        <v>Wallis</v>
      </c>
      <c r="D36" s="57" t="str">
        <f>IF(Qualifications!$E65="Y",Qualifications!D65,"")</f>
        <v>Kieren</v>
      </c>
      <c r="E36" s="58" t="str">
        <f>IF(Qualifications!$E65="Y",Qualifications!E65,"")</f>
        <v>Y</v>
      </c>
      <c r="F36" s="143" t="str">
        <f>IF(Qualifications!$E65="Y",Qualifications!F65,"")</f>
        <v>AUS</v>
      </c>
      <c r="G36" s="30">
        <f>IF(Qualifications!$E65="Y",Qualifications!G65,"")</f>
        <v>0.9</v>
      </c>
      <c r="H36" s="31">
        <f>IF(Qualifications!$E65="Y",Qualifications!H65,"")</f>
        <v>0.7</v>
      </c>
      <c r="I36" s="32">
        <f>IF(Qualifications!$E65="Y",Qualifications!I65,"")</f>
        <v>1.4</v>
      </c>
      <c r="J36" s="24">
        <f t="shared" si="0"/>
        <v>3</v>
      </c>
      <c r="K36" s="33">
        <f>IF(Qualifications!$E65="Y",Qualifications!K65,"")</f>
        <v>1.24</v>
      </c>
      <c r="L36" s="34">
        <f>IF(Qualifications!$E65="Y",Qualifications!L65,"")</f>
        <v>1.77</v>
      </c>
      <c r="M36" s="24">
        <f t="shared" si="1"/>
        <v>1.505</v>
      </c>
      <c r="N36" s="34">
        <f>IF(Qualifications!$E65="Y",Qualifications!N65,"")</f>
        <v>63.45</v>
      </c>
      <c r="O36" s="27">
        <f>IF(Qualifications!$E65="Y",Qualifications!O65,"")</f>
        <v>0</v>
      </c>
      <c r="P36" s="117">
        <f t="shared" si="2"/>
        <v>4.505</v>
      </c>
      <c r="U36" s="88">
        <f t="shared" si="3"/>
        <v>1.4016666666666666</v>
      </c>
      <c r="V36" s="88">
        <f t="shared" si="4"/>
        <v>1.2016666666666667</v>
      </c>
      <c r="W36" s="88">
        <f t="shared" si="5"/>
        <v>1.9016666666666664</v>
      </c>
      <c r="X36">
        <f t="shared" si="6"/>
        <v>4.505</v>
      </c>
      <c r="Z36" s="247">
        <v>1</v>
      </c>
    </row>
    <row r="37" spans="1:26" ht="12.75">
      <c r="A37" s="12">
        <v>9</v>
      </c>
      <c r="B37" s="12">
        <f>IF(Qualifications!$E71="Y",Qualifications!B71,"")</f>
        <v>78</v>
      </c>
      <c r="C37" s="56" t="str">
        <f>IF(Qualifications!$E71="Y",Qualifications!C71,"")</f>
        <v>Webster</v>
      </c>
      <c r="D37" s="57" t="str">
        <f>IF(Qualifications!$E71="Y",Qualifications!D71,"")</f>
        <v>Harry</v>
      </c>
      <c r="E37" s="58" t="str">
        <f>IF(Qualifications!$E71="Y",Qualifications!E71,"")</f>
        <v>Y</v>
      </c>
      <c r="F37" s="143" t="str">
        <f>IF(Qualifications!$E71="Y",Qualifications!F71,"")</f>
        <v>AUS</v>
      </c>
      <c r="G37" s="30">
        <f>IF(Qualifications!$E71="Y",Qualifications!G71,"")</f>
        <v>0.1</v>
      </c>
      <c r="H37" s="31">
        <f>IF(Qualifications!$E71="Y",Qualifications!H71,"")</f>
        <v>0.3</v>
      </c>
      <c r="I37" s="32">
        <f>IF(Qualifications!$E71="Y",Qualifications!I71,"")</f>
        <v>0.2</v>
      </c>
      <c r="J37" s="24">
        <f t="shared" si="0"/>
        <v>0.6000000000000001</v>
      </c>
      <c r="K37" s="33">
        <f>IF(Qualifications!$E71="Y",Qualifications!K71,"")</f>
        <v>1.52</v>
      </c>
      <c r="L37" s="34">
        <f>IF(Qualifications!$E71="Y",Qualifications!L71,"")</f>
        <v>1.43</v>
      </c>
      <c r="M37" s="24">
        <f t="shared" si="1"/>
        <v>1.475</v>
      </c>
      <c r="N37" s="34">
        <f>IF(Qualifications!$E71="Y",Qualifications!N71,"")</f>
        <v>46.09</v>
      </c>
      <c r="O37" s="27">
        <f>IF(Qualifications!$E71="Y",Qualifications!O71,"")</f>
        <v>0.25</v>
      </c>
      <c r="P37" s="117">
        <f t="shared" si="2"/>
        <v>2.325</v>
      </c>
      <c r="U37" s="88">
        <f t="shared" si="3"/>
        <v>0.675</v>
      </c>
      <c r="V37" s="88">
        <f t="shared" si="4"/>
        <v>0.8750000000000001</v>
      </c>
      <c r="W37" s="88">
        <f t="shared" si="5"/>
        <v>0.775</v>
      </c>
      <c r="X37">
        <f t="shared" si="6"/>
        <v>2.325</v>
      </c>
      <c r="Z37" s="247">
        <v>1</v>
      </c>
    </row>
    <row r="38" spans="1:26" ht="12.75">
      <c r="A38" s="12">
        <v>10</v>
      </c>
      <c r="B38" s="12">
        <f>IF(Qualifications!$E74="Y",Qualifications!B74,"")</f>
        <v>46</v>
      </c>
      <c r="C38" s="56" t="str">
        <f>IF(Qualifications!$E74="Y",Qualifications!C74,"")</f>
        <v>Fitzgerald</v>
      </c>
      <c r="D38" s="57" t="str">
        <f>IF(Qualifications!$E74="Y",Qualifications!D74,"")</f>
        <v>Kieren</v>
      </c>
      <c r="E38" s="58" t="str">
        <f>IF(Qualifications!$E74="Y",Qualifications!E74,"")</f>
        <v>Y</v>
      </c>
      <c r="F38" s="143" t="str">
        <f>IF(Qualifications!$E74="Y",Qualifications!F74,"")</f>
        <v>AUS</v>
      </c>
      <c r="G38" s="30">
        <f>IF(Qualifications!$E74="Y",Qualifications!G74,"")</f>
        <v>0.1</v>
      </c>
      <c r="H38" s="31">
        <f>IF(Qualifications!$E74="Y",Qualifications!H74,"")</f>
        <v>0.2</v>
      </c>
      <c r="I38" s="32">
        <f>IF(Qualifications!$E74="Y",Qualifications!I74,"")</f>
        <v>0.3</v>
      </c>
      <c r="J38" s="24">
        <f t="shared" si="0"/>
        <v>0.6000000000000001</v>
      </c>
      <c r="K38" s="33">
        <f>IF(Qualifications!$E74="Y",Qualifications!K74,"")</f>
        <v>0.38</v>
      </c>
      <c r="L38" s="34">
        <f>IF(Qualifications!$E74="Y",Qualifications!L74,"")</f>
        <v>0.19</v>
      </c>
      <c r="M38" s="24">
        <f t="shared" si="1"/>
        <v>0.28500000000000003</v>
      </c>
      <c r="N38" s="34">
        <f>IF(Qualifications!$E74="Y",Qualifications!N74,"")</f>
        <v>54.07</v>
      </c>
      <c r="O38" s="27">
        <f>IF(Qualifications!$E74="Y",Qualifications!O74,"")</f>
        <v>0</v>
      </c>
      <c r="P38" s="117">
        <f t="shared" si="2"/>
        <v>0.8850000000000001</v>
      </c>
      <c r="U38" s="88">
        <f t="shared" si="3"/>
        <v>0.195</v>
      </c>
      <c r="V38" s="88">
        <f t="shared" si="4"/>
        <v>0.29500000000000004</v>
      </c>
      <c r="W38" s="88">
        <f t="shared" si="5"/>
        <v>0.395</v>
      </c>
      <c r="X38">
        <f t="shared" si="6"/>
        <v>0.885</v>
      </c>
      <c r="Z38" s="247">
        <v>1</v>
      </c>
    </row>
    <row r="39" spans="1:26" ht="12.75">
      <c r="A39" s="12">
        <v>11</v>
      </c>
      <c r="B39" s="12">
        <f>IF(Qualifications!$E75="Y",Qualifications!B75,"")</f>
        <v>55</v>
      </c>
      <c r="C39" s="56" t="str">
        <f>IF(Qualifications!$E75="Y",Qualifications!C75,"")</f>
        <v>Alkemade</v>
      </c>
      <c r="D39" s="57" t="str">
        <f>IF(Qualifications!$E75="Y",Qualifications!D75,"")</f>
        <v>Trent</v>
      </c>
      <c r="E39" s="58" t="str">
        <f>IF(Qualifications!$E75="Y",Qualifications!E75,"")</f>
        <v>Y</v>
      </c>
      <c r="F39" s="143" t="str">
        <f>IF(Qualifications!$E75="Y",Qualifications!F75,"")</f>
        <v>AUS</v>
      </c>
      <c r="G39" s="30">
        <f>IF(Qualifications!$E75="Y",Qualifications!G75,"")</f>
        <v>0.1</v>
      </c>
      <c r="H39" s="31">
        <f>IF(Qualifications!$E75="Y",Qualifications!H75,"")</f>
        <v>0.1</v>
      </c>
      <c r="I39" s="32">
        <f>IF(Qualifications!$E75="Y",Qualifications!I75,"")</f>
        <v>0.1</v>
      </c>
      <c r="J39" s="24">
        <f t="shared" si="0"/>
        <v>0.30000000000000004</v>
      </c>
      <c r="K39" s="33">
        <f>IF(Qualifications!$E75="Y",Qualifications!K75,"")</f>
        <v>0.09</v>
      </c>
      <c r="L39" s="34">
        <f>IF(Qualifications!$E75="Y",Qualifications!L75,"")</f>
        <v>0.09</v>
      </c>
      <c r="M39" s="24">
        <f t="shared" si="1"/>
        <v>0.09</v>
      </c>
      <c r="N39" s="34">
        <f>IF(Qualifications!$E75="Y",Qualifications!N75,"")</f>
        <v>77.14</v>
      </c>
      <c r="O39" s="27">
        <f>IF(Qualifications!$E75="Y",Qualifications!O75,"")</f>
        <v>0</v>
      </c>
      <c r="P39" s="117">
        <f t="shared" si="2"/>
        <v>0.39</v>
      </c>
      <c r="U39" s="88">
        <f t="shared" si="3"/>
        <v>0.13</v>
      </c>
      <c r="V39" s="88">
        <f t="shared" si="4"/>
        <v>0.13</v>
      </c>
      <c r="W39" s="88">
        <f t="shared" si="5"/>
        <v>0.13</v>
      </c>
      <c r="X39">
        <f t="shared" si="6"/>
        <v>0.39</v>
      </c>
      <c r="Z39" s="247">
        <v>1</v>
      </c>
    </row>
    <row r="40" spans="1:26" ht="12.75">
      <c r="A40" s="12">
        <v>12</v>
      </c>
      <c r="B40" s="12">
        <f>IF(Qualifications!$E77="Y",Qualifications!B77,"")</f>
        <v>63</v>
      </c>
      <c r="C40" s="56" t="str">
        <f>IF(Qualifications!$E77="Y",Qualifications!C77,"")</f>
        <v>McLennan</v>
      </c>
      <c r="D40" s="57" t="str">
        <f>IF(Qualifications!$E77="Y",Qualifications!D77,"")</f>
        <v>Watkin</v>
      </c>
      <c r="E40" s="58" t="str">
        <f>IF(Qualifications!$E77="Y",Qualifications!E77,"")</f>
        <v>Y</v>
      </c>
      <c r="F40" s="143" t="str">
        <f>IF(Qualifications!$E77="Y",Qualifications!F77,"")</f>
        <v>AUS</v>
      </c>
      <c r="G40" s="30">
        <f>IF(Qualifications!$E77="Y",Qualifications!G77,"")</f>
        <v>0.1</v>
      </c>
      <c r="H40" s="31">
        <f>IF(Qualifications!$E77="Y",Qualifications!H77,"")</f>
        <v>0.1</v>
      </c>
      <c r="I40" s="32">
        <f>IF(Qualifications!$E77="Y",Qualifications!I77,"")</f>
        <v>0.1</v>
      </c>
      <c r="J40" s="24">
        <f t="shared" si="0"/>
        <v>0.30000000000000004</v>
      </c>
      <c r="K40" s="33">
        <f>IF(Qualifications!$E77="Y",Qualifications!K77,"")</f>
        <v>0</v>
      </c>
      <c r="L40" s="34">
        <f>IF(Qualifications!$E77="Y",Qualifications!L77,"")</f>
        <v>0</v>
      </c>
      <c r="M40" s="24">
        <f t="shared" si="1"/>
        <v>0</v>
      </c>
      <c r="N40" s="34" t="str">
        <f>IF(Qualifications!$E77="Y",Qualifications!N77,"")</f>
        <v>nt</v>
      </c>
      <c r="O40" s="27">
        <f>IF(Qualifications!$E77="Y",Qualifications!O77,"")</f>
        <v>0</v>
      </c>
      <c r="P40" s="117">
        <f t="shared" si="2"/>
        <v>0.30000000000000004</v>
      </c>
      <c r="U40" s="88">
        <f t="shared" si="3"/>
        <v>0.1</v>
      </c>
      <c r="V40" s="88">
        <f t="shared" si="4"/>
        <v>0.1</v>
      </c>
      <c r="W40" s="88">
        <f t="shared" si="5"/>
        <v>0.1</v>
      </c>
      <c r="X40">
        <f t="shared" si="6"/>
        <v>0.30000000000000004</v>
      </c>
      <c r="Z40" s="247">
        <v>1</v>
      </c>
    </row>
    <row r="41" spans="1:26" ht="12.75">
      <c r="A41" s="12">
        <v>13</v>
      </c>
      <c r="B41" s="12">
        <f>IF(Qualifications!$E79="Y",Qualifications!B79,"")</f>
        <v>9</v>
      </c>
      <c r="C41" s="56" t="str">
        <f>IF(Qualifications!$E79="Y",Qualifications!C79,"")</f>
        <v>Ruddell</v>
      </c>
      <c r="D41" s="57" t="str">
        <f>IF(Qualifications!$E79="Y",Qualifications!D79,"")</f>
        <v>Nick </v>
      </c>
      <c r="E41" s="58" t="str">
        <f>IF(Qualifications!$E79="Y",Qualifications!E79,"")</f>
        <v>Y</v>
      </c>
      <c r="F41" s="143" t="str">
        <f>IF(Qualifications!$E79="Y",Qualifications!F79,"")</f>
        <v>AUS</v>
      </c>
      <c r="G41" s="30">
        <f>IF(Qualifications!$E79="Y",Qualifications!G79,"")</f>
        <v>0.1</v>
      </c>
      <c r="H41" s="31">
        <f>IF(Qualifications!$E79="Y",Qualifications!H79,"")</f>
        <v>0.1</v>
      </c>
      <c r="I41" s="32">
        <f>IF(Qualifications!$E79="Y",Qualifications!I79,"")</f>
        <v>0.1</v>
      </c>
      <c r="J41" s="24">
        <f t="shared" si="0"/>
        <v>0.30000000000000004</v>
      </c>
      <c r="K41" s="33">
        <f>IF(Qualifications!$E79="Y",Qualifications!K79,"")</f>
        <v>0</v>
      </c>
      <c r="L41" s="34">
        <f>IF(Qualifications!$E79="Y",Qualifications!L79,"")</f>
        <v>0</v>
      </c>
      <c r="M41" s="24">
        <f t="shared" si="1"/>
        <v>0</v>
      </c>
      <c r="N41" s="34">
        <f>IF(Qualifications!$E79="Y",Qualifications!N79,"")</f>
        <v>65.97</v>
      </c>
      <c r="O41" s="27">
        <f>IF(Qualifications!$E79="Y",Qualifications!O79,"")</f>
        <v>0</v>
      </c>
      <c r="P41" s="117">
        <f t="shared" si="2"/>
        <v>0.30000000000000004</v>
      </c>
      <c r="U41" s="88">
        <f t="shared" si="3"/>
        <v>0.1</v>
      </c>
      <c r="V41" s="88">
        <f t="shared" si="4"/>
        <v>0.1</v>
      </c>
      <c r="W41" s="88">
        <f t="shared" si="5"/>
        <v>0.1</v>
      </c>
      <c r="X41">
        <f t="shared" si="6"/>
        <v>0.30000000000000004</v>
      </c>
      <c r="Z41" s="247">
        <v>1</v>
      </c>
    </row>
    <row r="42" spans="1:26" ht="12.75">
      <c r="A42" s="12">
        <v>56</v>
      </c>
      <c r="B42" s="12">
        <f>IF(Qualifications!$E82="Y",Qualifications!B82,"")</f>
        <v>52</v>
      </c>
      <c r="C42" s="56" t="str">
        <f>IF(Qualifications!$E82="Y",Qualifications!C82,"")</f>
        <v>Alkemade</v>
      </c>
      <c r="D42" s="57" t="str">
        <f>IF(Qualifications!$E82="Y",Qualifications!D82,"")</f>
        <v>Joshua</v>
      </c>
      <c r="E42" s="58" t="str">
        <f>IF(Qualifications!$E82="Y",Qualifications!E82,"")</f>
        <v>Y</v>
      </c>
      <c r="F42" s="143" t="str">
        <f>IF(Qualifications!$E82="Y",Qualifications!F82,"")</f>
        <v>AUS</v>
      </c>
      <c r="G42" s="30">
        <f>IF(Qualifications!$E82="Y",Qualifications!G82,"")</f>
        <v>0</v>
      </c>
      <c r="H42" s="31">
        <f>IF(Qualifications!$E82="Y",Qualifications!H82,"")</f>
        <v>0</v>
      </c>
      <c r="I42" s="32">
        <f>IF(Qualifications!$E82="Y",Qualifications!I82,"")</f>
        <v>0</v>
      </c>
      <c r="J42" s="24">
        <f t="shared" si="0"/>
        <v>0</v>
      </c>
      <c r="K42" s="33">
        <f>IF(Qualifications!$E82="Y",Qualifications!K82,"")</f>
        <v>0</v>
      </c>
      <c r="L42" s="34">
        <f>IF(Qualifications!$E82="Y",Qualifications!L82,"")</f>
        <v>0</v>
      </c>
      <c r="M42" s="24">
        <f t="shared" si="1"/>
        <v>0</v>
      </c>
      <c r="N42" s="34">
        <f>IF(Qualifications!$E82="Y",Qualifications!N82,"")</f>
        <v>0</v>
      </c>
      <c r="O42" s="131">
        <f>IF(Qualifications!$E82="Y",Qualifications!O82,"")</f>
        <v>0</v>
      </c>
      <c r="P42" s="117" t="str">
        <f>CHOOSE(Z42,IF(G42="",0,IF(N42="",J42+M42,J42+M42+O42)),"RNS","DNS","DSQ")</f>
        <v>RNS</v>
      </c>
      <c r="U42" s="88">
        <f t="shared" si="3"/>
        <v>0</v>
      </c>
      <c r="V42" s="88">
        <f t="shared" si="4"/>
        <v>0</v>
      </c>
      <c r="W42" s="88">
        <f t="shared" si="5"/>
        <v>0</v>
      </c>
      <c r="X42">
        <f t="shared" si="6"/>
        <v>0</v>
      </c>
      <c r="Z42" s="247">
        <v>2</v>
      </c>
    </row>
    <row r="43" spans="1:16" ht="12.75">
      <c r="A43" s="41"/>
      <c r="B43" s="41"/>
      <c r="C43" s="42"/>
      <c r="D43" s="54"/>
      <c r="E43" s="53"/>
      <c r="F43" s="144"/>
      <c r="G43" s="43"/>
      <c r="H43" s="44"/>
      <c r="I43" s="45"/>
      <c r="J43" s="46"/>
      <c r="K43" s="47"/>
      <c r="L43" s="48"/>
      <c r="M43" s="46"/>
      <c r="N43" s="48"/>
      <c r="O43" s="49"/>
      <c r="P43" s="50"/>
    </row>
  </sheetData>
  <sheetProtection sheet="1" objects="1" scenarios="1"/>
  <printOptions horizontalCentered="1"/>
  <pageMargins left="0.7480314960629921" right="0.7480314960629921" top="1.4960629921259843" bottom="0.9055118110236221" header="1.3385826771653544" footer="0.9055118110236221"/>
  <pageSetup horizontalDpi="300" verticalDpi="300" orientation="portrait" paperSize="9" scale="76" r:id="rId2"/>
  <colBreaks count="1" manualBreakCount="1">
    <brk id="16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2:Z33"/>
  <sheetViews>
    <sheetView workbookViewId="0" topLeftCell="A1">
      <selection activeCell="A26" sqref="A26:P33"/>
    </sheetView>
  </sheetViews>
  <sheetFormatPr defaultColWidth="9.140625" defaultRowHeight="12.75"/>
  <cols>
    <col min="1" max="2" width="8.8515625" style="96" customWidth="1"/>
    <col min="3" max="4" width="13.7109375" style="96" customWidth="1"/>
    <col min="5" max="9" width="5.7109375" style="96" customWidth="1"/>
    <col min="10" max="10" width="6.7109375" style="96" customWidth="1"/>
    <col min="11" max="15" width="5.7109375" style="96" customWidth="1"/>
    <col min="16" max="16" width="9.8515625" style="96" customWidth="1"/>
    <col min="17" max="18" width="5.7109375" style="96" customWidth="1"/>
    <col min="19" max="16384" width="8.8515625" style="96" customWidth="1"/>
  </cols>
  <sheetData>
    <row r="2" spans="11:14" ht="12.75">
      <c r="K2" s="96" t="s">
        <v>24</v>
      </c>
      <c r="N2" s="146">
        <f>PaceSet</f>
        <v>27.58</v>
      </c>
    </row>
    <row r="9" spans="1:16" ht="12.75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</row>
    <row r="10" spans="1:16" ht="20.25" customHeight="1">
      <c r="A10" s="135" t="str">
        <f>'Start List'!$A$10</f>
        <v>Abom Mogul Challenge 2001</v>
      </c>
      <c r="B10" s="150"/>
      <c r="C10" s="150"/>
      <c r="D10" s="150"/>
      <c r="E10" s="151" t="s">
        <v>56</v>
      </c>
      <c r="F10" s="151"/>
      <c r="G10" s="150"/>
      <c r="H10" s="150"/>
      <c r="I10" s="150"/>
      <c r="J10" s="150"/>
      <c r="K10" s="150"/>
      <c r="L10" s="150"/>
      <c r="M10" s="150"/>
      <c r="N10" s="150"/>
      <c r="O10" s="152" t="s">
        <v>44</v>
      </c>
      <c r="P10" s="153">
        <f>'Start List'!$O$10</f>
        <v>37128</v>
      </c>
    </row>
    <row r="11" spans="1:16" ht="12.7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ht="12.75">
      <c r="P12" s="157"/>
    </row>
    <row r="13" spans="1:16" ht="6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1:16" ht="12.75">
      <c r="A14" s="158" t="s">
        <v>10</v>
      </c>
      <c r="C14" s="95">
        <f>IF('Start List'!C14="","",'Start List'!C14)</f>
      </c>
      <c r="D14" s="95"/>
      <c r="H14" s="95" t="s">
        <v>11</v>
      </c>
      <c r="N14" s="95"/>
      <c r="P14" s="115"/>
    </row>
    <row r="15" spans="1:16" ht="12.75">
      <c r="A15" s="158" t="s">
        <v>9</v>
      </c>
      <c r="C15" s="95" t="str">
        <f>IF('Start List'!C15="","",'Start List'!C15)</f>
        <v>Micheal Kennedy</v>
      </c>
      <c r="D15" s="95"/>
      <c r="H15" s="159" t="s">
        <v>12</v>
      </c>
      <c r="J15" s="95">
        <f>IF('Start List'!I15="","",'Start List'!I15)</f>
      </c>
      <c r="K15" s="95" t="str">
        <f>IF('Start List'!J15="","",'Start List'!J15)</f>
        <v>Wood Run</v>
      </c>
      <c r="N15" s="159"/>
      <c r="O15" s="94">
        <f>IF('Start List'!N15="","",'Start List'!N15)</f>
      </c>
      <c r="P15" s="115"/>
    </row>
    <row r="16" spans="1:16" ht="12.75">
      <c r="A16" s="158" t="s">
        <v>8</v>
      </c>
      <c r="C16" s="95" t="str">
        <f>IF('Start List'!C16="","",'Start List'!C16)</f>
        <v>David Frydman</v>
      </c>
      <c r="D16" s="95"/>
      <c r="H16" s="159" t="s">
        <v>13</v>
      </c>
      <c r="J16" s="95"/>
      <c r="K16" s="95">
        <f>IF('Start List'!J16="","",'Start List'!J16)</f>
        <v>240</v>
      </c>
      <c r="L16" s="95" t="s">
        <v>28</v>
      </c>
      <c r="N16" s="159"/>
      <c r="O16" s="94">
        <f>IF('Start List'!N16="","",'Start List'!N16)</f>
      </c>
      <c r="P16" s="115"/>
    </row>
    <row r="17" spans="1:16" ht="12.75">
      <c r="A17" s="158" t="s">
        <v>7</v>
      </c>
      <c r="C17" s="95" t="str">
        <f>IF('Start List'!C17="","",'Start List'!C17)</f>
        <v>Stuart Aldred</v>
      </c>
      <c r="D17" s="95"/>
      <c r="H17" s="159" t="s">
        <v>14</v>
      </c>
      <c r="J17" s="95">
        <f>IF('Start List'!I17="","",'Start List'!I17)</f>
      </c>
      <c r="K17" s="95">
        <f>IF('Start List'!J17="","",'Start List'!J17)</f>
        <v>20</v>
      </c>
      <c r="N17" s="159"/>
      <c r="O17" s="94">
        <f>IF('Start List'!N17="","",'Start List'!N17)</f>
      </c>
      <c r="P17" s="115"/>
    </row>
    <row r="18" spans="1:16" ht="12.75">
      <c r="A18" s="158"/>
      <c r="C18" s="95"/>
      <c r="D18" s="95"/>
      <c r="H18" s="159" t="s">
        <v>15</v>
      </c>
      <c r="J18" s="95">
        <f>IF('Start List'!I18="","",'Start List'!I18)</f>
      </c>
      <c r="K18" s="95">
        <f>IF('Start List'!J18="","",'Start List'!J18)</f>
        <v>24</v>
      </c>
      <c r="N18" s="159"/>
      <c r="O18" s="94">
        <f>IF('Start List'!N18="","",'Start List'!N18)</f>
      </c>
      <c r="P18" s="115"/>
    </row>
    <row r="19" spans="1:16" ht="12.75">
      <c r="A19" s="158" t="s">
        <v>18</v>
      </c>
      <c r="C19" s="95" t="str">
        <f>IF('Start List'!C19="","",'Start List'!C19)</f>
        <v>Peter Braun</v>
      </c>
      <c r="D19" s="95"/>
      <c r="H19" s="159"/>
      <c r="K19" s="95"/>
      <c r="P19" s="115"/>
    </row>
    <row r="20" spans="1:16" ht="12.75">
      <c r="A20" s="158" t="s">
        <v>19</v>
      </c>
      <c r="C20" s="95" t="str">
        <f>IF('Start List'!C20="","",'Start List'!C20)</f>
        <v>Paul Mogford</v>
      </c>
      <c r="D20" s="95"/>
      <c r="H20" s="159" t="s">
        <v>16</v>
      </c>
      <c r="J20" s="95">
        <f>IF('Start List'!I20="","",'Start List'!I20)</f>
      </c>
      <c r="K20" s="95" t="str">
        <f>IF('Start List'!J20="","",'Start List'!J20)</f>
        <v>10.00am</v>
      </c>
      <c r="P20" s="115"/>
    </row>
    <row r="21" spans="1:16" ht="12.75">
      <c r="A21" s="158" t="s">
        <v>20</v>
      </c>
      <c r="C21" s="95" t="str">
        <f>IF('Start List'!C21="","",'Start List'!C21)</f>
        <v>Chris Schwarz</v>
      </c>
      <c r="D21" s="95"/>
      <c r="K21" s="95"/>
      <c r="P21" s="115"/>
    </row>
    <row r="22" spans="1:16" ht="12.75">
      <c r="A22" s="158" t="s">
        <v>21</v>
      </c>
      <c r="C22" s="95" t="str">
        <f>IF('Start List'!C22="","",'Start List'!C22)</f>
        <v>Paul Costa</v>
      </c>
      <c r="D22" s="95"/>
      <c r="H22" s="159" t="s">
        <v>27</v>
      </c>
      <c r="K22" s="160">
        <f>PaceSet</f>
        <v>27.58</v>
      </c>
      <c r="P22" s="115"/>
    </row>
    <row r="23" spans="1:16" ht="12.75">
      <c r="A23" s="158" t="s">
        <v>22</v>
      </c>
      <c r="C23" s="95" t="str">
        <f>IF('Start List'!C23="","",'Start List'!C23)</f>
        <v>Andrew Evans</v>
      </c>
      <c r="D23" s="95"/>
      <c r="K23" s="95"/>
      <c r="P23" s="115"/>
    </row>
    <row r="24" spans="1:16" ht="6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61"/>
    </row>
    <row r="26" spans="1:16" ht="12.75">
      <c r="A26" s="162" t="s">
        <v>43</v>
      </c>
      <c r="B26" s="162" t="s">
        <v>32</v>
      </c>
      <c r="C26" s="162" t="s">
        <v>29</v>
      </c>
      <c r="D26" s="163" t="s">
        <v>30</v>
      </c>
      <c r="E26" s="163" t="s">
        <v>46</v>
      </c>
      <c r="F26" s="164" t="s">
        <v>45</v>
      </c>
      <c r="G26" s="165"/>
      <c r="H26" s="166" t="s">
        <v>35</v>
      </c>
      <c r="I26" s="166"/>
      <c r="J26" s="167"/>
      <c r="K26" s="168"/>
      <c r="L26" s="169" t="s">
        <v>37</v>
      </c>
      <c r="M26" s="167"/>
      <c r="N26" s="166" t="s">
        <v>39</v>
      </c>
      <c r="O26" s="166"/>
      <c r="P26" s="170" t="s">
        <v>36</v>
      </c>
    </row>
    <row r="27" spans="1:16" ht="12.75">
      <c r="A27" s="171"/>
      <c r="B27" s="171" t="s">
        <v>33</v>
      </c>
      <c r="C27" s="172"/>
      <c r="D27" s="172"/>
      <c r="E27" s="173"/>
      <c r="F27" s="174"/>
      <c r="G27" s="175" t="s">
        <v>0</v>
      </c>
      <c r="H27" s="176" t="s">
        <v>1</v>
      </c>
      <c r="I27" s="177" t="s">
        <v>2</v>
      </c>
      <c r="J27" s="178" t="s">
        <v>36</v>
      </c>
      <c r="K27" s="179" t="s">
        <v>3</v>
      </c>
      <c r="L27" s="180" t="s">
        <v>4</v>
      </c>
      <c r="M27" s="178" t="s">
        <v>38</v>
      </c>
      <c r="N27" s="181" t="s">
        <v>40</v>
      </c>
      <c r="O27" s="182" t="s">
        <v>41</v>
      </c>
      <c r="P27" s="183" t="s">
        <v>42</v>
      </c>
    </row>
    <row r="28" spans="1:16" ht="12.75" customHeight="1">
      <c r="A28" s="184"/>
      <c r="B28" s="184"/>
      <c r="C28" s="184"/>
      <c r="D28" s="147"/>
      <c r="E28" s="147"/>
      <c r="F28" s="185"/>
      <c r="G28" s="186"/>
      <c r="H28" s="184"/>
      <c r="I28" s="147"/>
      <c r="J28" s="187"/>
      <c r="K28" s="188"/>
      <c r="L28" s="147"/>
      <c r="M28" s="187"/>
      <c r="N28" s="188"/>
      <c r="O28" s="147"/>
      <c r="P28" s="187"/>
    </row>
    <row r="29" spans="1:26" ht="12.75">
      <c r="A29" s="97">
        <v>1</v>
      </c>
      <c r="B29" s="97">
        <f>IF(Youth!B29="","",Youth!B29)</f>
        <v>33</v>
      </c>
      <c r="C29" s="97" t="str">
        <f>IF(Youth!C29="","",Youth!C29)</f>
        <v>Cooper</v>
      </c>
      <c r="D29" s="189" t="str">
        <f>IF(Youth!D29="","",Youth!D29)</f>
        <v>Ramone</v>
      </c>
      <c r="E29" s="98" t="str">
        <f>IF(Youth!E29="","",Youth!E29)</f>
        <v>Y</v>
      </c>
      <c r="F29" s="145" t="str">
        <f>IF(Youth!F29="","",Youth!F29)</f>
        <v>AUS</v>
      </c>
      <c r="G29" s="72">
        <v>3.2</v>
      </c>
      <c r="H29" s="73">
        <v>3.2</v>
      </c>
      <c r="I29" s="74">
        <v>3.6</v>
      </c>
      <c r="J29" s="190">
        <f>SUM(G29:I29)</f>
        <v>10</v>
      </c>
      <c r="K29" s="75">
        <v>2.44</v>
      </c>
      <c r="L29" s="76">
        <v>2.31</v>
      </c>
      <c r="M29" s="190">
        <f>SUM(K29:L29)/2</f>
        <v>2.375</v>
      </c>
      <c r="N29" s="76">
        <v>39.21</v>
      </c>
      <c r="O29" s="191">
        <f>IF(N29="",0,MAX(MIN(TRUNC(13.625-(8*N29/$N$2),2),7.5),0))</f>
        <v>2.25</v>
      </c>
      <c r="P29" s="192">
        <f>CHOOSE(Z29,IF(G29="",0,IF(N29="",J29+M29,J29+M29+O29)),"RNS","DNS","DSQ")</f>
        <v>14.625</v>
      </c>
      <c r="U29" s="88">
        <f aca="true" t="shared" si="0" ref="U29:W32">G29+($M29/6)+($O29/3)</f>
        <v>4.345833333333333</v>
      </c>
      <c r="V29" s="88">
        <f t="shared" si="0"/>
        <v>4.345833333333333</v>
      </c>
      <c r="W29" s="88">
        <f t="shared" si="0"/>
        <v>4.745833333333334</v>
      </c>
      <c r="X29" s="96">
        <f>SUM(U29:W29)</f>
        <v>13.4375</v>
      </c>
      <c r="Z29" s="221">
        <v>1</v>
      </c>
    </row>
    <row r="30" spans="1:26" ht="12.75">
      <c r="A30" s="97">
        <v>2</v>
      </c>
      <c r="B30" s="97">
        <f>IF(Youth!B32="","",Youth!B32)</f>
        <v>6</v>
      </c>
      <c r="C30" s="97" t="str">
        <f>IF(Youth!C32="","",Youth!C32)</f>
        <v>Height</v>
      </c>
      <c r="D30" s="189" t="str">
        <f>IF(Youth!D32="","",Youth!D32)</f>
        <v>Chris </v>
      </c>
      <c r="E30" s="98" t="str">
        <f>IF(Youth!E32="","",Youth!E32)</f>
        <v>Y</v>
      </c>
      <c r="F30" s="145" t="str">
        <f>IF(Youth!F32="","",Youth!F32)</f>
        <v>AUS</v>
      </c>
      <c r="G30" s="72">
        <v>3.1</v>
      </c>
      <c r="H30" s="73">
        <v>3</v>
      </c>
      <c r="I30" s="74">
        <v>3.2</v>
      </c>
      <c r="J30" s="190">
        <f>SUM(G30:I30)</f>
        <v>9.3</v>
      </c>
      <c r="K30" s="75">
        <v>1.72</v>
      </c>
      <c r="L30" s="76">
        <v>1.82</v>
      </c>
      <c r="M30" s="190">
        <f>SUM(K30:L30)/2</f>
        <v>1.77</v>
      </c>
      <c r="N30" s="76">
        <v>48.05</v>
      </c>
      <c r="O30" s="191">
        <f>IF(N30="",0,MAX(MIN(TRUNC(13.625-(8*N30/$N$2),2),7.5),0))</f>
        <v>0</v>
      </c>
      <c r="P30" s="192">
        <f>CHOOSE(Z30,IF(G30="",0,IF(N30="",J30+M30,J30+M30+O30)),"RNS","DNS","DSQ")</f>
        <v>11.07</v>
      </c>
      <c r="U30" s="88">
        <f t="shared" si="0"/>
        <v>3.395</v>
      </c>
      <c r="V30" s="88">
        <f t="shared" si="0"/>
        <v>3.295</v>
      </c>
      <c r="W30" s="88">
        <f t="shared" si="0"/>
        <v>3.495</v>
      </c>
      <c r="X30" s="96">
        <f>SUM(U30:W30)</f>
        <v>10.184999999999999</v>
      </c>
      <c r="Z30" s="221">
        <v>1</v>
      </c>
    </row>
    <row r="31" spans="1:26" ht="12.75">
      <c r="A31" s="97">
        <v>3</v>
      </c>
      <c r="B31" s="97">
        <f>IF(Youth!B30="","",Youth!B30)</f>
        <v>84</v>
      </c>
      <c r="C31" s="97" t="str">
        <f>IF(Youth!C30="","",Youth!C30)</f>
        <v>Lovick</v>
      </c>
      <c r="D31" s="189" t="str">
        <f>IF(Youth!D30="","",Youth!D30)</f>
        <v>Tom</v>
      </c>
      <c r="E31" s="98" t="str">
        <f>IF(Youth!E30="","",Youth!E30)</f>
        <v>Y</v>
      </c>
      <c r="F31" s="145" t="str">
        <f>IF(Youth!F30="","",Youth!F30)</f>
        <v>AUS</v>
      </c>
      <c r="G31" s="72">
        <v>2.2</v>
      </c>
      <c r="H31" s="73">
        <v>1.8</v>
      </c>
      <c r="I31" s="74">
        <v>2.1</v>
      </c>
      <c r="J31" s="190">
        <f>SUM(G31:I31)</f>
        <v>6.1</v>
      </c>
      <c r="K31" s="75">
        <v>0.95</v>
      </c>
      <c r="L31" s="76">
        <v>1.24</v>
      </c>
      <c r="M31" s="190">
        <f>SUM(K31:L31)/2</f>
        <v>1.095</v>
      </c>
      <c r="N31" s="76">
        <v>39.66</v>
      </c>
      <c r="O31" s="191">
        <f>IF(N31="",0,MAX(MIN(TRUNC(13.625-(8*N31/$N$2),2),7.5),0))</f>
        <v>2.12</v>
      </c>
      <c r="P31" s="192">
        <f>CHOOSE(Z31,IF(G31="",0,IF(N31="",J31+M31,J31+M31+O31)),"RNS","DNS","DSQ")</f>
        <v>9.315</v>
      </c>
      <c r="U31" s="88">
        <f t="shared" si="0"/>
        <v>3.089166666666667</v>
      </c>
      <c r="V31" s="88">
        <f t="shared" si="0"/>
        <v>2.6891666666666665</v>
      </c>
      <c r="W31" s="88">
        <f t="shared" si="0"/>
        <v>2.9891666666666667</v>
      </c>
      <c r="X31" s="96">
        <f>SUM(U31:W31)</f>
        <v>8.7675</v>
      </c>
      <c r="Z31" s="221">
        <v>1</v>
      </c>
    </row>
    <row r="32" spans="1:26" ht="12.75">
      <c r="A32" s="97">
        <v>4</v>
      </c>
      <c r="B32" s="97">
        <f>IF(Youth!B31="","",Youth!B31)</f>
        <v>83</v>
      </c>
      <c r="C32" s="97" t="str">
        <f>IF(Youth!C31="","",Youth!C31)</f>
        <v>Lovick</v>
      </c>
      <c r="D32" s="189" t="str">
        <f>IF(Youth!D31="","",Youth!D31)</f>
        <v>Robert </v>
      </c>
      <c r="E32" s="98" t="str">
        <f>IF(Youth!E31="","",Youth!E31)</f>
        <v>Y</v>
      </c>
      <c r="F32" s="145" t="str">
        <f>IF(Youth!F31="","",Youth!F31)</f>
        <v>AUS</v>
      </c>
      <c r="G32" s="72">
        <v>1.2</v>
      </c>
      <c r="H32" s="73">
        <v>0.7</v>
      </c>
      <c r="I32" s="74">
        <v>1</v>
      </c>
      <c r="J32" s="190">
        <f>SUM(G32:I32)</f>
        <v>2.9</v>
      </c>
      <c r="K32" s="75">
        <v>1.82</v>
      </c>
      <c r="L32" s="76">
        <v>1.92</v>
      </c>
      <c r="M32" s="190">
        <f>SUM(K32:L32)/2</f>
        <v>1.87</v>
      </c>
      <c r="N32" s="76" t="s">
        <v>176</v>
      </c>
      <c r="O32" s="191">
        <v>0</v>
      </c>
      <c r="P32" s="192">
        <f>CHOOSE(Z32,IF(G32="",0,IF(N32="",J32+M32,J32+M32+O32)),"RNS","DNS","DSQ")</f>
        <v>4.77</v>
      </c>
      <c r="U32" s="88">
        <f t="shared" si="0"/>
        <v>1.5116666666666667</v>
      </c>
      <c r="V32" s="88">
        <f t="shared" si="0"/>
        <v>1.0116666666666667</v>
      </c>
      <c r="W32" s="88">
        <f t="shared" si="0"/>
        <v>1.3116666666666668</v>
      </c>
      <c r="X32" s="96">
        <f>SUM(U32:W32)</f>
        <v>3.835</v>
      </c>
      <c r="Z32" s="221">
        <v>1</v>
      </c>
    </row>
    <row r="33" spans="1:16" ht="12.75">
      <c r="A33" s="193"/>
      <c r="B33" s="193"/>
      <c r="C33" s="193"/>
      <c r="D33" s="194"/>
      <c r="E33" s="195"/>
      <c r="F33" s="196"/>
      <c r="G33" s="102"/>
      <c r="H33" s="103"/>
      <c r="I33" s="104"/>
      <c r="J33" s="197"/>
      <c r="K33" s="107"/>
      <c r="L33" s="108"/>
      <c r="M33" s="197"/>
      <c r="N33" s="108"/>
      <c r="O33" s="198"/>
      <c r="P33" s="199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tracey.mahoney</cp:lastModifiedBy>
  <cp:lastPrinted>2001-08-25T04:43:57Z</cp:lastPrinted>
  <dcterms:created xsi:type="dcterms:W3CDTF">1998-08-26T08:00:56Z</dcterms:created>
  <dcterms:modified xsi:type="dcterms:W3CDTF">2001-08-27T00:16:10Z</dcterms:modified>
  <cp:category/>
  <cp:version/>
  <cp:contentType/>
  <cp:contentStatus/>
</cp:coreProperties>
</file>