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9675" firstSheet="1" activeTab="1"/>
  </bookViews>
  <sheets>
    <sheet name="Certificates" sheetId="1" r:id="rId1"/>
    <sheet name="Results" sheetId="2" r:id="rId2"/>
    <sheet name="Entry" sheetId="3" r:id="rId3"/>
    <sheet name="Start Lists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<sst xmlns="http://schemas.openxmlformats.org/spreadsheetml/2006/main" count="438" uniqueCount="148">
  <si>
    <t>Surname</t>
  </si>
  <si>
    <t>Category</t>
  </si>
  <si>
    <t>M/F</t>
  </si>
  <si>
    <t>Forename</t>
  </si>
  <si>
    <t>Turns</t>
  </si>
  <si>
    <t>Total turns</t>
  </si>
  <si>
    <t>Bib</t>
  </si>
  <si>
    <t>Total air</t>
  </si>
  <si>
    <t>Turns + air</t>
  </si>
  <si>
    <t>Time</t>
  </si>
  <si>
    <t>Time score</t>
  </si>
  <si>
    <t>Total Score</t>
  </si>
  <si>
    <t>Paceset time =</t>
  </si>
  <si>
    <t>David</t>
  </si>
  <si>
    <t>Simon</t>
  </si>
  <si>
    <t>Scott</t>
  </si>
  <si>
    <t>FLAGs</t>
  </si>
  <si>
    <t>Randomiser</t>
  </si>
  <si>
    <t>Stobie</t>
  </si>
  <si>
    <t>Euan</t>
  </si>
  <si>
    <t>Jun</t>
  </si>
  <si>
    <t>Greenshields</t>
  </si>
  <si>
    <t>Stuart</t>
  </si>
  <si>
    <t>M</t>
  </si>
  <si>
    <t xml:space="preserve">Stobie </t>
  </si>
  <si>
    <t>Callum</t>
  </si>
  <si>
    <t>Whyte</t>
  </si>
  <si>
    <t>Biggin</t>
  </si>
  <si>
    <t>Fenton</t>
  </si>
  <si>
    <t>Sammy-Jo</t>
  </si>
  <si>
    <t>F</t>
  </si>
  <si>
    <t>Robertson</t>
  </si>
  <si>
    <t>Neil</t>
  </si>
  <si>
    <t>Boy</t>
  </si>
  <si>
    <t>Sen</t>
  </si>
  <si>
    <t>Pace Setters</t>
  </si>
  <si>
    <t>First Run</t>
  </si>
  <si>
    <t>Second Run</t>
  </si>
  <si>
    <t>Best Run</t>
  </si>
  <si>
    <t>Overall Results</t>
  </si>
  <si>
    <t>Medals</t>
  </si>
  <si>
    <t>Judge 1</t>
  </si>
  <si>
    <t>Judge 2</t>
  </si>
  <si>
    <t>Judge 3</t>
  </si>
  <si>
    <t>Judge 4</t>
  </si>
  <si>
    <t>Judge 5</t>
  </si>
  <si>
    <t>Kay Bates</t>
  </si>
  <si>
    <t>Peter Bates</t>
  </si>
  <si>
    <t>Head Judge</t>
  </si>
  <si>
    <t>Chief of Competition</t>
  </si>
  <si>
    <t>Chief of Calculation</t>
  </si>
  <si>
    <t>Timekeeper</t>
  </si>
  <si>
    <t>Starter</t>
  </si>
  <si>
    <t>Children</t>
  </si>
  <si>
    <t>2nd Run</t>
  </si>
  <si>
    <t>1st Run</t>
  </si>
  <si>
    <t>Sex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</si>
  <si>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</si>
  <si>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</si>
  <si>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</si>
  <si>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</si>
  <si>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</si>
  <si>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</si>
  <si>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</si>
  <si>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</si>
  <si>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</si>
  <si>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</si>
  <si>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</si>
  <si>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</si>
  <si>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</si>
  <si>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19th</t>
  </si>
  <si>
    <t>Position</t>
  </si>
  <si>
    <t>Female</t>
  </si>
  <si>
    <t>pos2</t>
  </si>
  <si>
    <t>Female Gold Medal</t>
  </si>
  <si>
    <t>Technical Delegate</t>
  </si>
  <si>
    <t>Start List - First Run</t>
  </si>
  <si>
    <t>Start List - Second Run</t>
  </si>
  <si>
    <t>Bates</t>
  </si>
  <si>
    <t>Yates</t>
  </si>
  <si>
    <t>Sven</t>
  </si>
  <si>
    <t>Stewart</t>
  </si>
  <si>
    <t>Jerram</t>
  </si>
  <si>
    <t>Matthew</t>
  </si>
  <si>
    <t>Angela</t>
  </si>
  <si>
    <t>McLean</t>
  </si>
  <si>
    <t>Ian</t>
  </si>
  <si>
    <t>Hutchison</t>
  </si>
  <si>
    <t>Hugh</t>
  </si>
  <si>
    <t xml:space="preserve"> </t>
  </si>
  <si>
    <t>Goodman</t>
  </si>
  <si>
    <t>Points</t>
  </si>
  <si>
    <t>Senior Male Gold</t>
  </si>
  <si>
    <t>Senior Male Silver</t>
  </si>
  <si>
    <t>Junior Male Gold</t>
  </si>
  <si>
    <t>Senior Male Bronze</t>
  </si>
  <si>
    <t>Junior Male Silver</t>
  </si>
  <si>
    <t>Junior Male Bronze</t>
  </si>
  <si>
    <t>Female Gold</t>
  </si>
  <si>
    <t>Child Male Gold</t>
  </si>
  <si>
    <t>Air 1</t>
  </si>
  <si>
    <t>Air 2</t>
  </si>
  <si>
    <t>Nankoo</t>
  </si>
  <si>
    <t>Martin</t>
  </si>
  <si>
    <t>Air</t>
  </si>
  <si>
    <t>DD</t>
  </si>
  <si>
    <t>Hewson</t>
  </si>
  <si>
    <t>Mike</t>
  </si>
  <si>
    <t>Booth</t>
  </si>
  <si>
    <t>Daniel</t>
  </si>
  <si>
    <t>McMenemy</t>
  </si>
  <si>
    <t>Lewis</t>
  </si>
  <si>
    <t>Maddock</t>
  </si>
  <si>
    <t>Williams</t>
  </si>
  <si>
    <t>Kate</t>
  </si>
  <si>
    <t>Houston</t>
  </si>
  <si>
    <t>Alexandra</t>
  </si>
  <si>
    <t>Samuel</t>
  </si>
  <si>
    <t>McIntosh</t>
  </si>
  <si>
    <t>Peter</t>
  </si>
  <si>
    <t>Woollcombe</t>
  </si>
  <si>
    <t>Anthony</t>
  </si>
  <si>
    <t>Wilson</t>
  </si>
  <si>
    <t>Andrew</t>
  </si>
  <si>
    <t>st</t>
  </si>
  <si>
    <t>T</t>
  </si>
  <si>
    <t>TS</t>
  </si>
  <si>
    <t>K</t>
  </si>
  <si>
    <t>S</t>
  </si>
  <si>
    <t>bP</t>
  </si>
  <si>
    <t>TTS</t>
  </si>
  <si>
    <t>1st Sen</t>
  </si>
  <si>
    <t>Child</t>
  </si>
  <si>
    <t>2nd Sen</t>
  </si>
  <si>
    <t>1st Child</t>
  </si>
  <si>
    <t>1st Jun</t>
  </si>
  <si>
    <t>2nd Jun</t>
  </si>
  <si>
    <t>3rd Jun</t>
  </si>
  <si>
    <t>NJ</t>
  </si>
  <si>
    <t>Jim Hewson</t>
  </si>
  <si>
    <t>Richard Woollcombe</t>
  </si>
  <si>
    <t xml:space="preserve">Child </t>
  </si>
  <si>
    <t>Dave Stobie</t>
  </si>
  <si>
    <t>computer</t>
  </si>
  <si>
    <t>Chiild</t>
  </si>
  <si>
    <t>DNS</t>
  </si>
  <si>
    <t>Mg</t>
  </si>
  <si>
    <t>B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</si>
</sst>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44" fontId="3" fillId="0" borderId="0" xfId="17" applyFont="1" applyAlignment="1">
      <alignment/>
    </xf>
    <xf numFmtId="0" fontId="0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top" wrapText="1"/>
    </xf>
    <xf numFmtId="44" fontId="3" fillId="0" borderId="0" xfId="17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J1">
      <selection activeCell="K21" sqref="K21"/>
    </sheetView>
  </sheetViews>
  <sheetFormatPr defaultColWidth="9.140625" defaultRowHeight="12.75"/>
  <cols>
    <col min="11" max="11" width="22.8515625" style="0" bestFit="1" customWidth="1"/>
  </cols>
  <sheetData>
    <row r="1" spans="1:11" ht="12.75">
      <c r="A1" t="s">
        <v>6</v>
      </c>
      <c r="B1" t="s">
        <v>0</v>
      </c>
      <c r="C1" t="s">
        <v>3</v>
      </c>
      <c r="D1" t="s">
        <v>1</v>
      </c>
      <c r="E1" t="s">
        <v>56</v>
      </c>
      <c r="F1" s="8" t="s">
        <v>55</v>
      </c>
      <c r="G1" s="8" t="s">
        <v>54</v>
      </c>
      <c r="H1" s="8" t="s">
        <v>91</v>
      </c>
      <c r="I1" s="4" t="s">
        <v>71</v>
      </c>
      <c r="J1" s="4" t="s">
        <v>73</v>
      </c>
      <c r="K1" s="4" t="s">
        <v>40</v>
      </c>
    </row>
    <row r="3" spans="1:11" ht="12.75">
      <c r="A3">
        <v>112</v>
      </c>
      <c r="B3" t="s">
        <v>87</v>
      </c>
      <c r="C3" t="s">
        <v>88</v>
      </c>
      <c r="D3" t="s">
        <v>34</v>
      </c>
      <c r="E3" t="s">
        <v>23</v>
      </c>
      <c r="F3" s="5">
        <f>Results!AZ7</f>
        <v>0</v>
      </c>
      <c r="G3" s="5">
        <f>Results!BA7</f>
        <v>0</v>
      </c>
      <c r="H3" s="5">
        <v>22.81</v>
      </c>
      <c r="I3" t="s">
        <v>57</v>
      </c>
      <c r="K3" t="s">
        <v>92</v>
      </c>
    </row>
    <row r="4" spans="1:11" ht="12.75">
      <c r="A4">
        <v>113</v>
      </c>
      <c r="B4" t="s">
        <v>78</v>
      </c>
      <c r="C4" t="s">
        <v>14</v>
      </c>
      <c r="D4" t="s">
        <v>34</v>
      </c>
      <c r="E4" t="s">
        <v>23</v>
      </c>
      <c r="F4" s="5" t="e">
        <f>Results!#REF!</f>
        <v>#REF!</v>
      </c>
      <c r="G4" s="5" t="e">
        <f>Results!#REF!</f>
        <v>#REF!</v>
      </c>
      <c r="H4" s="5">
        <v>21.84</v>
      </c>
      <c r="I4" t="s">
        <v>58</v>
      </c>
      <c r="K4" t="s">
        <v>93</v>
      </c>
    </row>
    <row r="5" spans="1:11" ht="12.75">
      <c r="A5">
        <v>111</v>
      </c>
      <c r="B5" t="s">
        <v>79</v>
      </c>
      <c r="C5" t="s">
        <v>15</v>
      </c>
      <c r="D5" t="s">
        <v>20</v>
      </c>
      <c r="E5" t="s">
        <v>23</v>
      </c>
      <c r="F5" s="5">
        <f>Results!AZ8</f>
        <v>5.0600000000000005</v>
      </c>
      <c r="G5" s="5">
        <f>Results!BA8</f>
        <v>9.89</v>
      </c>
      <c r="H5" s="5">
        <v>19.5</v>
      </c>
      <c r="I5" t="s">
        <v>59</v>
      </c>
      <c r="K5" t="s">
        <v>94</v>
      </c>
    </row>
    <row r="6" spans="1:11" ht="12.75">
      <c r="A6">
        <v>106</v>
      </c>
      <c r="B6" t="s">
        <v>85</v>
      </c>
      <c r="C6" t="s">
        <v>86</v>
      </c>
      <c r="D6" t="s">
        <v>34</v>
      </c>
      <c r="E6" t="s">
        <v>23</v>
      </c>
      <c r="F6" s="5" t="e">
        <f>Results!#REF!</f>
        <v>#REF!</v>
      </c>
      <c r="G6" s="5" t="e">
        <f>Results!#REF!</f>
        <v>#REF!</v>
      </c>
      <c r="H6" s="5">
        <v>18.69</v>
      </c>
      <c r="I6" t="s">
        <v>60</v>
      </c>
      <c r="K6" t="s">
        <v>95</v>
      </c>
    </row>
    <row r="7" spans="1:11" ht="12.75">
      <c r="A7">
        <v>105</v>
      </c>
      <c r="B7" t="s">
        <v>21</v>
      </c>
      <c r="C7" t="s">
        <v>22</v>
      </c>
      <c r="D7" t="s">
        <v>20</v>
      </c>
      <c r="E7" t="s">
        <v>23</v>
      </c>
      <c r="F7" s="5" t="e">
        <f>Results!#REF!</f>
        <v>#REF!</v>
      </c>
      <c r="G7" s="5" t="e">
        <f>Results!#REF!</f>
        <v>#REF!</v>
      </c>
      <c r="H7" s="5">
        <v>16.21</v>
      </c>
      <c r="I7" t="s">
        <v>61</v>
      </c>
      <c r="K7" t="s">
        <v>96</v>
      </c>
    </row>
    <row r="8" spans="1:9" ht="12.75">
      <c r="A8">
        <v>101</v>
      </c>
      <c r="B8" t="s">
        <v>31</v>
      </c>
      <c r="C8" t="s">
        <v>32</v>
      </c>
      <c r="D8" t="s">
        <v>34</v>
      </c>
      <c r="E8" t="s">
        <v>23</v>
      </c>
      <c r="F8" s="5">
        <f>Results!AZ10</f>
        <v>21.17</v>
      </c>
      <c r="G8" s="5">
        <f>Results!BA10</f>
        <v>18.56</v>
      </c>
      <c r="H8" s="5">
        <v>13.09</v>
      </c>
      <c r="I8" t="s">
        <v>62</v>
      </c>
    </row>
    <row r="9" spans="1:11" ht="12.75">
      <c r="A9">
        <v>114</v>
      </c>
      <c r="B9" t="s">
        <v>27</v>
      </c>
      <c r="C9" t="s">
        <v>13</v>
      </c>
      <c r="D9" t="s">
        <v>20</v>
      </c>
      <c r="E9" t="s">
        <v>23</v>
      </c>
      <c r="F9" s="5">
        <f>Results!AZ11</f>
        <v>8.51</v>
      </c>
      <c r="G9" s="5">
        <f>Results!BA11</f>
        <v>2.94</v>
      </c>
      <c r="H9" s="5">
        <v>12.59</v>
      </c>
      <c r="I9" t="s">
        <v>63</v>
      </c>
      <c r="K9" t="s">
        <v>97</v>
      </c>
    </row>
    <row r="10" spans="1:9" ht="12.75">
      <c r="A10">
        <v>102</v>
      </c>
      <c r="B10" t="s">
        <v>82</v>
      </c>
      <c r="C10" t="s">
        <v>83</v>
      </c>
      <c r="D10" t="s">
        <v>34</v>
      </c>
      <c r="E10" t="s">
        <v>23</v>
      </c>
      <c r="F10" s="5" t="e">
        <f>Results!#REF!</f>
        <v>#REF!</v>
      </c>
      <c r="G10" s="5" t="e">
        <f>Results!#REF!</f>
        <v>#REF!</v>
      </c>
      <c r="H10" s="5">
        <v>9.37</v>
      </c>
      <c r="I10" t="s">
        <v>64</v>
      </c>
    </row>
    <row r="11" spans="1:9" ht="12.75">
      <c r="A11">
        <v>103</v>
      </c>
      <c r="B11" t="s">
        <v>81</v>
      </c>
      <c r="C11" t="s">
        <v>80</v>
      </c>
      <c r="D11" t="s">
        <v>34</v>
      </c>
      <c r="E11" t="s">
        <v>23</v>
      </c>
      <c r="F11" s="5" t="e">
        <f>Results!#REF!</f>
        <v>#REF!</v>
      </c>
      <c r="G11" s="5" t="e">
        <f>Results!#REF!</f>
        <v>#REF!</v>
      </c>
      <c r="H11" s="5">
        <v>12.41</v>
      </c>
      <c r="I11" t="s">
        <v>65</v>
      </c>
    </row>
    <row r="12" spans="1:9" ht="12.75">
      <c r="A12">
        <v>104</v>
      </c>
      <c r="B12" t="s">
        <v>26</v>
      </c>
      <c r="C12" t="s">
        <v>13</v>
      </c>
      <c r="D12" t="s">
        <v>20</v>
      </c>
      <c r="E12" t="s">
        <v>23</v>
      </c>
      <c r="F12" s="5" t="e">
        <f>Results!#REF!</f>
        <v>#REF!</v>
      </c>
      <c r="G12" s="5" t="e">
        <f>Results!#REF!</f>
        <v>#REF!</v>
      </c>
      <c r="H12" s="5">
        <v>12.08</v>
      </c>
      <c r="I12" t="s">
        <v>66</v>
      </c>
    </row>
    <row r="13" spans="1:9" ht="12.75">
      <c r="A13">
        <v>110</v>
      </c>
      <c r="B13" t="s">
        <v>18</v>
      </c>
      <c r="C13" t="s">
        <v>19</v>
      </c>
      <c r="D13" t="s">
        <v>20</v>
      </c>
      <c r="E13" t="s">
        <v>23</v>
      </c>
      <c r="F13" s="5">
        <f>Results!AZ13</f>
        <v>15.330000000000002</v>
      </c>
      <c r="G13" s="5">
        <f>Results!BA13</f>
        <v>12.09</v>
      </c>
      <c r="H13" s="5">
        <v>11.57</v>
      </c>
      <c r="I13" t="s">
        <v>67</v>
      </c>
    </row>
    <row r="14" spans="1:11" ht="12.75">
      <c r="A14">
        <v>108</v>
      </c>
      <c r="B14" t="s">
        <v>90</v>
      </c>
      <c r="C14" t="s">
        <v>84</v>
      </c>
      <c r="D14" t="s">
        <v>34</v>
      </c>
      <c r="E14" t="s">
        <v>30</v>
      </c>
      <c r="F14" s="5">
        <f>Results!AZ14</f>
        <v>8.4</v>
      </c>
      <c r="G14" s="5">
        <f>Results!BA14</f>
        <v>8.84</v>
      </c>
      <c r="H14" s="5">
        <v>10.89</v>
      </c>
      <c r="I14" t="s">
        <v>68</v>
      </c>
      <c r="K14" t="s">
        <v>98</v>
      </c>
    </row>
    <row r="15" spans="1:11" ht="12.75">
      <c r="A15">
        <v>107</v>
      </c>
      <c r="B15" t="s">
        <v>24</v>
      </c>
      <c r="C15" t="s">
        <v>25</v>
      </c>
      <c r="D15" t="s">
        <v>33</v>
      </c>
      <c r="E15" t="s">
        <v>23</v>
      </c>
      <c r="F15" s="5">
        <f>Results!AZ15</f>
        <v>21.360000000000003</v>
      </c>
      <c r="G15" s="5">
        <f>Results!BA15</f>
        <v>23.93</v>
      </c>
      <c r="H15" s="5">
        <v>2.6</v>
      </c>
      <c r="I15" t="s">
        <v>69</v>
      </c>
      <c r="K15" t="s">
        <v>99</v>
      </c>
    </row>
    <row r="16" spans="6:8" ht="12.75">
      <c r="F16" s="5"/>
      <c r="G16" s="5"/>
      <c r="H16" s="5"/>
    </row>
    <row r="17" spans="6:8" ht="12.75">
      <c r="F17" s="5"/>
      <c r="G17" s="5"/>
      <c r="H17" s="5"/>
    </row>
    <row r="18" spans="6:8" ht="12.75">
      <c r="F18" s="5"/>
      <c r="G18" s="5"/>
      <c r="H18" s="5"/>
    </row>
    <row r="19" spans="6:8" ht="12.75">
      <c r="F19" s="5"/>
      <c r="G19" s="5"/>
      <c r="H19" s="5"/>
    </row>
    <row r="20" spans="6:8" ht="12.75">
      <c r="F20" s="5"/>
      <c r="G20" s="5"/>
      <c r="H20" s="5"/>
    </row>
    <row r="21" spans="1:11" ht="12.75">
      <c r="A21">
        <v>39</v>
      </c>
      <c r="B21" t="s">
        <v>28</v>
      </c>
      <c r="C21" t="s">
        <v>29</v>
      </c>
      <c r="D21" t="s">
        <v>53</v>
      </c>
      <c r="E21" t="s">
        <v>72</v>
      </c>
      <c r="F21" s="5">
        <f>Results!AZ22</f>
        <v>0</v>
      </c>
      <c r="G21" s="5">
        <f>Results!BA22</f>
        <v>0</v>
      </c>
      <c r="H21" s="5">
        <f>IF(F21&lt;G21,G21,F21)</f>
        <v>0</v>
      </c>
      <c r="I21" t="s">
        <v>70</v>
      </c>
      <c r="J21" t="s">
        <v>57</v>
      </c>
      <c r="K21" t="s">
        <v>74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9"/>
  <sheetViews>
    <sheetView tabSelected="1" workbookViewId="0" topLeftCell="AQ1">
      <selection activeCell="AH24" sqref="AH24"/>
    </sheetView>
  </sheetViews>
  <sheetFormatPr defaultColWidth="9.140625" defaultRowHeight="12.75"/>
  <cols>
    <col min="1" max="1" width="5.7109375" style="0" customWidth="1"/>
    <col min="2" max="2" width="11.28125" style="0" customWidth="1"/>
    <col min="3" max="3" width="9.28125" style="0" customWidth="1"/>
    <col min="4" max="4" width="7.8515625" style="0" customWidth="1"/>
    <col min="5" max="5" width="5.00390625" style="0" customWidth="1"/>
    <col min="6" max="6" width="7.140625" style="0" customWidth="1"/>
    <col min="7" max="7" width="6.8515625" style="0" customWidth="1"/>
    <col min="8" max="8" width="7.140625" style="0" customWidth="1"/>
    <col min="9" max="9" width="7.00390625" style="0" customWidth="1"/>
    <col min="10" max="10" width="7.57421875" style="0" customWidth="1"/>
    <col min="11" max="11" width="6.00390625" style="0" customWidth="1"/>
    <col min="12" max="12" width="6.7109375" style="0" customWidth="1"/>
    <col min="13" max="14" width="7.140625" style="0" customWidth="1"/>
    <col min="15" max="15" width="6.57421875" style="0" customWidth="1"/>
    <col min="16" max="17" width="7.00390625" style="0" customWidth="1"/>
    <col min="18" max="18" width="6.7109375" style="0" customWidth="1"/>
    <col min="19" max="19" width="7.7109375" style="0" customWidth="1"/>
    <col min="20" max="20" width="6.8515625" style="0" customWidth="1"/>
    <col min="21" max="21" width="6.140625" style="0" customWidth="1"/>
    <col min="22" max="22" width="7.8515625" style="0" customWidth="1"/>
    <col min="24" max="24" width="6.140625" style="0" customWidth="1"/>
    <col min="25" max="25" width="11.421875" style="0" customWidth="1"/>
    <col min="27" max="27" width="8.00390625" style="0" customWidth="1"/>
    <col min="28" max="28" width="5.421875" style="0" customWidth="1"/>
    <col min="29" max="29" width="7.421875" style="0" customWidth="1"/>
    <col min="30" max="30" width="7.7109375" style="0" customWidth="1"/>
    <col min="31" max="31" width="7.28125" style="0" customWidth="1"/>
    <col min="32" max="32" width="6.8515625" style="0" customWidth="1"/>
    <col min="33" max="33" width="7.8515625" style="0" customWidth="1"/>
    <col min="34" max="34" width="6.57421875" style="0" customWidth="1"/>
    <col min="35" max="35" width="7.140625" style="0" customWidth="1"/>
    <col min="36" max="36" width="7.7109375" style="0" customWidth="1"/>
    <col min="37" max="37" width="7.8515625" style="0" customWidth="1"/>
    <col min="38" max="38" width="6.7109375" style="0" customWidth="1"/>
    <col min="39" max="39" width="7.57421875" style="0" customWidth="1"/>
    <col min="41" max="41" width="8.28125" style="0" customWidth="1"/>
    <col min="43" max="43" width="8.00390625" style="0" customWidth="1"/>
    <col min="44" max="44" width="8.7109375" style="0" customWidth="1"/>
    <col min="48" max="48" width="10.8515625" style="0" customWidth="1"/>
    <col min="49" max="49" width="11.00390625" style="0" customWidth="1"/>
  </cols>
  <sheetData>
    <row r="1" spans="2:25" s="3" customFormat="1" ht="18">
      <c r="B1" s="9" t="s">
        <v>36</v>
      </c>
      <c r="Y1" s="9" t="s">
        <v>37</v>
      </c>
    </row>
    <row r="2" spans="18:43" ht="12.75">
      <c r="R2" s="4" t="s">
        <v>12</v>
      </c>
      <c r="T2" s="17">
        <v>13</v>
      </c>
      <c r="AO2" s="4" t="s">
        <v>12</v>
      </c>
      <c r="AQ2" s="17">
        <f>T2</f>
        <v>13</v>
      </c>
    </row>
    <row r="3" spans="3:25" ht="12.75">
      <c r="C3" s="2"/>
      <c r="Y3" s="2"/>
    </row>
    <row r="4" spans="1:48" ht="18">
      <c r="A4" s="19" t="s">
        <v>6</v>
      </c>
      <c r="B4" s="19" t="s">
        <v>3</v>
      </c>
      <c r="C4" s="19" t="s">
        <v>0</v>
      </c>
      <c r="D4" s="19" t="s">
        <v>1</v>
      </c>
      <c r="E4" s="19" t="s">
        <v>2</v>
      </c>
      <c r="F4" s="21" t="s">
        <v>4</v>
      </c>
      <c r="G4" s="21"/>
      <c r="H4" s="21"/>
      <c r="I4" s="21" t="s">
        <v>100</v>
      </c>
      <c r="J4" s="21"/>
      <c r="K4" s="11"/>
      <c r="L4" s="11"/>
      <c r="M4" s="21" t="s">
        <v>101</v>
      </c>
      <c r="N4" s="21"/>
      <c r="O4" s="11"/>
      <c r="P4" s="11"/>
      <c r="Q4" s="19" t="s">
        <v>5</v>
      </c>
      <c r="R4" s="19" t="s">
        <v>7</v>
      </c>
      <c r="S4" s="19" t="s">
        <v>8</v>
      </c>
      <c r="T4" s="19" t="s">
        <v>9</v>
      </c>
      <c r="U4" s="19" t="s">
        <v>10</v>
      </c>
      <c r="V4" s="19" t="s">
        <v>11</v>
      </c>
      <c r="W4" s="6" t="s">
        <v>16</v>
      </c>
      <c r="X4" s="20" t="str">
        <f>A4</f>
        <v>Bib</v>
      </c>
      <c r="Y4" s="19" t="s">
        <v>0</v>
      </c>
      <c r="Z4" s="19" t="s">
        <v>3</v>
      </c>
      <c r="AA4" s="19" t="s">
        <v>1</v>
      </c>
      <c r="AB4" s="19" t="s">
        <v>2</v>
      </c>
      <c r="AC4" s="21" t="s">
        <v>4</v>
      </c>
      <c r="AD4" s="21"/>
      <c r="AE4" s="21"/>
      <c r="AF4" s="21" t="s">
        <v>100</v>
      </c>
      <c r="AG4" s="21"/>
      <c r="AH4" s="11"/>
      <c r="AI4" s="11"/>
      <c r="AJ4" s="21" t="s">
        <v>101</v>
      </c>
      <c r="AK4" s="21"/>
      <c r="AL4" s="11"/>
      <c r="AM4" s="11"/>
      <c r="AN4" s="19" t="s">
        <v>5</v>
      </c>
      <c r="AO4" s="19" t="s">
        <v>7</v>
      </c>
      <c r="AP4" s="19" t="s">
        <v>8</v>
      </c>
      <c r="AQ4" s="19" t="s">
        <v>9</v>
      </c>
      <c r="AR4" s="19" t="s">
        <v>10</v>
      </c>
      <c r="AS4" s="19" t="s">
        <v>11</v>
      </c>
      <c r="AT4" s="6" t="s">
        <v>16</v>
      </c>
      <c r="AV4" s="10" t="s">
        <v>39</v>
      </c>
    </row>
    <row r="5" spans="1:58" ht="12.75">
      <c r="A5" s="19"/>
      <c r="B5" s="19"/>
      <c r="C5" s="19"/>
      <c r="D5" s="19"/>
      <c r="E5" s="19"/>
      <c r="F5" s="11" t="s">
        <v>41</v>
      </c>
      <c r="G5" s="11" t="s">
        <v>42</v>
      </c>
      <c r="H5" s="11" t="s">
        <v>43</v>
      </c>
      <c r="I5" s="11" t="s">
        <v>44</v>
      </c>
      <c r="J5" s="11" t="s">
        <v>45</v>
      </c>
      <c r="K5" s="11" t="s">
        <v>104</v>
      </c>
      <c r="L5" s="11" t="s">
        <v>105</v>
      </c>
      <c r="M5" s="11" t="s">
        <v>44</v>
      </c>
      <c r="N5" s="11" t="s">
        <v>45</v>
      </c>
      <c r="O5" s="11" t="s">
        <v>104</v>
      </c>
      <c r="P5" s="11" t="s">
        <v>105</v>
      </c>
      <c r="Q5" s="19"/>
      <c r="R5" s="19"/>
      <c r="S5" s="19"/>
      <c r="T5" s="19"/>
      <c r="U5" s="19"/>
      <c r="V5" s="19"/>
      <c r="X5" s="20"/>
      <c r="Y5" s="19"/>
      <c r="Z5" s="19"/>
      <c r="AA5" s="19"/>
      <c r="AB5" s="19"/>
      <c r="AC5" s="11" t="s">
        <v>41</v>
      </c>
      <c r="AD5" s="11" t="s">
        <v>42</v>
      </c>
      <c r="AE5" s="11" t="s">
        <v>43</v>
      </c>
      <c r="AF5" s="11" t="s">
        <v>44</v>
      </c>
      <c r="AG5" s="11" t="s">
        <v>45</v>
      </c>
      <c r="AH5" s="11" t="s">
        <v>104</v>
      </c>
      <c r="AI5" s="11" t="s">
        <v>105</v>
      </c>
      <c r="AJ5" s="11" t="s">
        <v>44</v>
      </c>
      <c r="AK5" s="11" t="s">
        <v>45</v>
      </c>
      <c r="AL5" s="11" t="s">
        <v>104</v>
      </c>
      <c r="AM5" s="11" t="s">
        <v>105</v>
      </c>
      <c r="AN5" s="19"/>
      <c r="AO5" s="19"/>
      <c r="AP5" s="19"/>
      <c r="AQ5" s="19"/>
      <c r="AR5" s="19"/>
      <c r="AS5" s="19"/>
      <c r="AZ5" s="8" t="s">
        <v>55</v>
      </c>
      <c r="BA5" s="8" t="s">
        <v>54</v>
      </c>
      <c r="BB5" s="8" t="s">
        <v>38</v>
      </c>
      <c r="BC5" s="4" t="s">
        <v>71</v>
      </c>
      <c r="BD5" s="4" t="s">
        <v>40</v>
      </c>
      <c r="BE5" s="4"/>
      <c r="BF5" s="4"/>
    </row>
    <row r="6" spans="17:45" ht="12.75">
      <c r="Q6" s="5"/>
      <c r="R6" s="5"/>
      <c r="S6" s="5"/>
      <c r="T6" s="5"/>
      <c r="U6" s="5"/>
      <c r="V6" s="5"/>
      <c r="AN6" s="5"/>
      <c r="AO6" s="5"/>
      <c r="AP6" s="5"/>
      <c r="AQ6" s="5"/>
      <c r="AR6" s="5"/>
      <c r="AS6" s="5"/>
    </row>
    <row r="7" spans="17:54" ht="12.75">
      <c r="Q7" s="5"/>
      <c r="R7" s="5"/>
      <c r="S7" s="5"/>
      <c r="U7" s="5"/>
      <c r="V7" s="5"/>
      <c r="W7" s="1">
        <f aca="true" t="shared" si="0" ref="W7:W16">IF(U7&lt;0,"alert",IF(U7&gt;7.5,"alert",""))</f>
      </c>
      <c r="AN7" s="5"/>
      <c r="AO7" s="5"/>
      <c r="AP7" s="5"/>
      <c r="AR7" s="5"/>
      <c r="AS7" s="5"/>
      <c r="AT7" s="1">
        <f>IF(AR7&lt;0,"alert",IF(AR7&gt;7.5,"alert",""))</f>
      </c>
      <c r="AZ7" s="5"/>
      <c r="BA7" s="5"/>
      <c r="BB7" s="5"/>
    </row>
    <row r="8" spans="1:56" ht="12.75">
      <c r="A8" s="15">
        <v>40</v>
      </c>
      <c r="B8" t="s">
        <v>112</v>
      </c>
      <c r="C8" t="s">
        <v>111</v>
      </c>
      <c r="D8" s="1" t="s">
        <v>20</v>
      </c>
      <c r="E8" s="1" t="s">
        <v>23</v>
      </c>
      <c r="F8" s="1">
        <v>0.8</v>
      </c>
      <c r="G8" s="12">
        <f>(F8+H8)/2</f>
        <v>0.9</v>
      </c>
      <c r="H8" s="16">
        <v>1</v>
      </c>
      <c r="I8" s="1">
        <v>0.7</v>
      </c>
      <c r="J8" s="1">
        <f>I8</f>
        <v>0.7</v>
      </c>
      <c r="K8" s="1" t="s">
        <v>124</v>
      </c>
      <c r="L8" s="1">
        <v>0.5</v>
      </c>
      <c r="M8" s="1">
        <v>0.6</v>
      </c>
      <c r="N8" s="1">
        <f aca="true" t="shared" si="1" ref="N8:N16">M8</f>
        <v>0.6</v>
      </c>
      <c r="O8" s="1" t="s">
        <v>125</v>
      </c>
      <c r="P8" s="1">
        <v>0.67</v>
      </c>
      <c r="Q8" s="12">
        <f aca="true" t="shared" si="2" ref="Q8:Q16">F8+G8+H8</f>
        <v>2.7</v>
      </c>
      <c r="R8" s="12">
        <f aca="true" t="shared" si="3" ref="R8:R16">TRUNC((I8+J8)*L8/2,2)+TRUNC((M8+N8)*P8/2,2)</f>
        <v>0.75</v>
      </c>
      <c r="S8" s="12">
        <f aca="true" t="shared" si="4" ref="S8:S16">Q8+R8</f>
        <v>3.45</v>
      </c>
      <c r="T8" s="1">
        <v>19.52</v>
      </c>
      <c r="U8" s="12">
        <f aca="true" t="shared" si="5" ref="U8:U16">TRUNC((13.625-(8*T8)/$T$2),2)</f>
        <v>1.61</v>
      </c>
      <c r="V8" s="12">
        <f aca="true" t="shared" si="6" ref="V8:V16">U8+S8</f>
        <v>5.0600000000000005</v>
      </c>
      <c r="W8" s="1">
        <f t="shared" si="0"/>
      </c>
      <c r="X8" s="1">
        <f aca="true" t="shared" si="7" ref="X8:X16">A8</f>
        <v>40</v>
      </c>
      <c r="Y8" t="str">
        <f aca="true" t="shared" si="8" ref="Y8:Y16">B8</f>
        <v>Maddock</v>
      </c>
      <c r="Z8" t="str">
        <f aca="true" t="shared" si="9" ref="Z8:Z16">C8</f>
        <v>Lewis</v>
      </c>
      <c r="AA8" s="1" t="str">
        <f aca="true" t="shared" si="10" ref="AA8:AA16">D8</f>
        <v>Jun</v>
      </c>
      <c r="AB8" s="1" t="str">
        <f aca="true" t="shared" si="11" ref="AB8:AB16">E8</f>
        <v>M</v>
      </c>
      <c r="AC8" s="1">
        <v>1.8</v>
      </c>
      <c r="AD8" s="12">
        <f aca="true" t="shared" si="12" ref="AD8:AD16">TRUNC((AC8+AE8)/2,2)</f>
        <v>1.9</v>
      </c>
      <c r="AE8" s="16">
        <v>2</v>
      </c>
      <c r="AF8" s="1">
        <v>1.2</v>
      </c>
      <c r="AG8" s="1">
        <f aca="true" t="shared" si="13" ref="AG8:AG16">AF8</f>
        <v>1.2</v>
      </c>
      <c r="AH8" s="1" t="s">
        <v>128</v>
      </c>
      <c r="AI8" s="1">
        <v>0.71</v>
      </c>
      <c r="AJ8" s="1">
        <v>0.8</v>
      </c>
      <c r="AK8" s="1">
        <f aca="true" t="shared" si="14" ref="AK8:AK16">AJ8</f>
        <v>0.8</v>
      </c>
      <c r="AL8" s="1" t="s">
        <v>125</v>
      </c>
      <c r="AM8" s="1">
        <v>0.67</v>
      </c>
      <c r="AN8" s="12">
        <f aca="true" t="shared" si="15" ref="AN8:AN16">AC8+AD8+AE8</f>
        <v>5.7</v>
      </c>
      <c r="AO8" s="12">
        <f aca="true" t="shared" si="16" ref="AO8:AO16">TRUNC((AJ8+AG8)*AI8/2,2)+TRUNC((AF8+AK8)*AM8/2,2)</f>
        <v>1.38</v>
      </c>
      <c r="AP8" s="12">
        <f aca="true" t="shared" si="17" ref="AP8:AP16">AN8+AO8</f>
        <v>7.08</v>
      </c>
      <c r="AQ8" s="1">
        <v>17.56</v>
      </c>
      <c r="AR8" s="12">
        <f>TRUNC((13.625-(8*AQ8)/$T$2),2)</f>
        <v>2.81</v>
      </c>
      <c r="AS8" s="12">
        <f aca="true" t="shared" si="18" ref="AS8:AS16">AR8+AP8</f>
        <v>9.89</v>
      </c>
      <c r="AT8" s="1">
        <f aca="true" t="shared" si="19" ref="AT8:AT14">IF(AR8&lt;0,"alert",IF(AR8&gt;7.5,"alert",""))</f>
      </c>
      <c r="AU8" s="1">
        <f>A8</f>
        <v>40</v>
      </c>
      <c r="AV8" t="str">
        <f>C8</f>
        <v>Lewis</v>
      </c>
      <c r="AW8" t="str">
        <f>B8</f>
        <v>Maddock</v>
      </c>
      <c r="AX8" s="1" t="str">
        <f>D8</f>
        <v>Jun</v>
      </c>
      <c r="AY8" s="1" t="str">
        <f>E8</f>
        <v>M</v>
      </c>
      <c r="AZ8" s="12">
        <f aca="true" t="shared" si="20" ref="AZ8:AZ16">V8</f>
        <v>5.0600000000000005</v>
      </c>
      <c r="BA8" s="12">
        <f aca="true" t="shared" si="21" ref="BA8:BA16">AS8</f>
        <v>9.89</v>
      </c>
      <c r="BB8" s="12">
        <f aca="true" t="shared" si="22" ref="BB8:BB16">IF(AZ8&lt;BA8,BA8,AZ8)</f>
        <v>9.89</v>
      </c>
      <c r="BC8" s="1">
        <v>5</v>
      </c>
      <c r="BD8" t="s">
        <v>137</v>
      </c>
    </row>
    <row r="9" spans="1:55" ht="12.75">
      <c r="A9" s="1">
        <v>35</v>
      </c>
      <c r="B9" t="s">
        <v>118</v>
      </c>
      <c r="C9" t="s">
        <v>119</v>
      </c>
      <c r="D9" s="1" t="s">
        <v>20</v>
      </c>
      <c r="E9" s="1" t="s">
        <v>23</v>
      </c>
      <c r="F9" s="1">
        <v>0.3</v>
      </c>
      <c r="G9" s="12">
        <f aca="true" t="shared" si="23" ref="G9:G16">(F9+H9)/2</f>
        <v>0.44999999999999996</v>
      </c>
      <c r="H9" s="1">
        <v>0.6</v>
      </c>
      <c r="I9" s="1">
        <v>0.2</v>
      </c>
      <c r="J9" s="1">
        <f aca="true" t="shared" si="24" ref="J9:J16">I9</f>
        <v>0.2</v>
      </c>
      <c r="K9" s="1" t="s">
        <v>124</v>
      </c>
      <c r="L9" s="1">
        <v>0.5</v>
      </c>
      <c r="M9" s="1">
        <v>0.1</v>
      </c>
      <c r="N9" s="1">
        <f t="shared" si="1"/>
        <v>0.1</v>
      </c>
      <c r="O9" s="1" t="s">
        <v>124</v>
      </c>
      <c r="P9" s="1">
        <v>0.5</v>
      </c>
      <c r="Q9" s="12">
        <f t="shared" si="2"/>
        <v>1.35</v>
      </c>
      <c r="R9" s="12">
        <f t="shared" si="3"/>
        <v>0.15000000000000002</v>
      </c>
      <c r="S9" s="12">
        <f t="shared" si="4"/>
        <v>1.5</v>
      </c>
      <c r="T9" s="1">
        <v>22.44</v>
      </c>
      <c r="U9" s="12">
        <v>0</v>
      </c>
      <c r="V9" s="12">
        <f t="shared" si="6"/>
        <v>1.5</v>
      </c>
      <c r="W9" s="1">
        <f t="shared" si="0"/>
      </c>
      <c r="X9" s="1">
        <f t="shared" si="7"/>
        <v>35</v>
      </c>
      <c r="Y9" t="str">
        <f t="shared" si="8"/>
        <v>McIntosh</v>
      </c>
      <c r="Z9" t="str">
        <f t="shared" si="9"/>
        <v>Peter</v>
      </c>
      <c r="AA9" s="1" t="str">
        <f t="shared" si="10"/>
        <v>Jun</v>
      </c>
      <c r="AB9" s="1" t="str">
        <f t="shared" si="11"/>
        <v>M</v>
      </c>
      <c r="AC9" s="16">
        <v>1</v>
      </c>
      <c r="AD9" s="12">
        <f t="shared" si="12"/>
        <v>1</v>
      </c>
      <c r="AE9" s="16">
        <v>1</v>
      </c>
      <c r="AF9" s="1">
        <v>0</v>
      </c>
      <c r="AG9" s="1">
        <f t="shared" si="13"/>
        <v>0</v>
      </c>
      <c r="AH9" s="1" t="s">
        <v>138</v>
      </c>
      <c r="AI9" s="1">
        <v>0</v>
      </c>
      <c r="AJ9" s="1">
        <v>0.1</v>
      </c>
      <c r="AK9" s="1">
        <f t="shared" si="14"/>
        <v>0.1</v>
      </c>
      <c r="AL9" s="1" t="s">
        <v>124</v>
      </c>
      <c r="AM9" s="1">
        <v>0.5</v>
      </c>
      <c r="AN9" s="12">
        <f t="shared" si="15"/>
        <v>3</v>
      </c>
      <c r="AO9" s="12">
        <f t="shared" si="16"/>
        <v>0.02</v>
      </c>
      <c r="AP9" s="12">
        <f t="shared" si="17"/>
        <v>3.02</v>
      </c>
      <c r="AQ9" s="1">
        <v>23.51</v>
      </c>
      <c r="AR9" s="12">
        <v>0</v>
      </c>
      <c r="AS9" s="12">
        <f t="shared" si="18"/>
        <v>3.02</v>
      </c>
      <c r="AT9" s="1">
        <f t="shared" si="19"/>
      </c>
      <c r="AU9" s="1">
        <f>X9</f>
        <v>35</v>
      </c>
      <c r="AV9" t="str">
        <f>Z9</f>
        <v>Peter</v>
      </c>
      <c r="AW9" t="str">
        <f>Y9</f>
        <v>McIntosh</v>
      </c>
      <c r="AX9" s="1" t="str">
        <f>AA9</f>
        <v>Jun</v>
      </c>
      <c r="AY9" s="1" t="str">
        <f>AB9</f>
        <v>M</v>
      </c>
      <c r="AZ9" s="12">
        <f t="shared" si="20"/>
        <v>1.5</v>
      </c>
      <c r="BA9" s="12">
        <f t="shared" si="21"/>
        <v>3.02</v>
      </c>
      <c r="BB9" s="12">
        <f t="shared" si="22"/>
        <v>3.02</v>
      </c>
      <c r="BC9" s="1">
        <v>9</v>
      </c>
    </row>
    <row r="10" spans="1:56" ht="12.75">
      <c r="A10" s="1">
        <v>39</v>
      </c>
      <c r="B10" t="s">
        <v>18</v>
      </c>
      <c r="C10" t="s">
        <v>19</v>
      </c>
      <c r="D10" s="1" t="s">
        <v>34</v>
      </c>
      <c r="E10" s="1" t="s">
        <v>23</v>
      </c>
      <c r="F10" s="16">
        <v>4</v>
      </c>
      <c r="G10" s="12">
        <f t="shared" si="23"/>
        <v>4</v>
      </c>
      <c r="H10" s="16">
        <v>4</v>
      </c>
      <c r="I10" s="1">
        <v>1.7</v>
      </c>
      <c r="J10" s="1">
        <f t="shared" si="24"/>
        <v>1.7</v>
      </c>
      <c r="K10" s="1">
        <v>3</v>
      </c>
      <c r="L10" s="1">
        <v>1.21</v>
      </c>
      <c r="M10" s="1">
        <v>1.5</v>
      </c>
      <c r="N10" s="1">
        <f t="shared" si="1"/>
        <v>1.5</v>
      </c>
      <c r="O10" s="1" t="s">
        <v>126</v>
      </c>
      <c r="P10" s="1">
        <v>0.93</v>
      </c>
      <c r="Q10" s="12">
        <f t="shared" si="2"/>
        <v>12</v>
      </c>
      <c r="R10" s="12">
        <f t="shared" si="3"/>
        <v>3.4399999999999995</v>
      </c>
      <c r="S10" s="12">
        <f t="shared" si="4"/>
        <v>15.44</v>
      </c>
      <c r="T10" s="1">
        <v>12.82</v>
      </c>
      <c r="U10" s="12">
        <f t="shared" si="5"/>
        <v>5.73</v>
      </c>
      <c r="V10" s="12">
        <f t="shared" si="6"/>
        <v>21.17</v>
      </c>
      <c r="W10" s="1">
        <f t="shared" si="0"/>
      </c>
      <c r="X10" s="1">
        <f t="shared" si="7"/>
        <v>39</v>
      </c>
      <c r="Y10" t="str">
        <f t="shared" si="8"/>
        <v>Stobie</v>
      </c>
      <c r="Z10" t="str">
        <f t="shared" si="9"/>
        <v>Euan</v>
      </c>
      <c r="AA10" s="1" t="str">
        <f t="shared" si="10"/>
        <v>Sen</v>
      </c>
      <c r="AB10" s="1" t="str">
        <f t="shared" si="11"/>
        <v>M</v>
      </c>
      <c r="AC10" s="1">
        <v>2.4</v>
      </c>
      <c r="AD10" s="12">
        <f t="shared" si="12"/>
        <v>2.7</v>
      </c>
      <c r="AE10" s="16">
        <v>3</v>
      </c>
      <c r="AF10" s="16">
        <v>2</v>
      </c>
      <c r="AG10" s="16">
        <f t="shared" si="13"/>
        <v>2</v>
      </c>
      <c r="AH10" s="1">
        <v>3</v>
      </c>
      <c r="AI10" s="1">
        <v>1.21</v>
      </c>
      <c r="AJ10" s="1">
        <v>1.7</v>
      </c>
      <c r="AK10" s="1">
        <f t="shared" si="14"/>
        <v>1.7</v>
      </c>
      <c r="AL10" s="1" t="s">
        <v>129</v>
      </c>
      <c r="AM10" s="1">
        <v>1.18</v>
      </c>
      <c r="AN10" s="12">
        <f t="shared" si="15"/>
        <v>8.1</v>
      </c>
      <c r="AO10" s="12">
        <f t="shared" si="16"/>
        <v>4.41</v>
      </c>
      <c r="AP10" s="12">
        <f t="shared" si="17"/>
        <v>12.51</v>
      </c>
      <c r="AQ10" s="12">
        <v>12.3</v>
      </c>
      <c r="AR10" s="12">
        <f>TRUNC((13.625-(8*AQ10)/$T$2),2)</f>
        <v>6.05</v>
      </c>
      <c r="AS10" s="12">
        <f t="shared" si="18"/>
        <v>18.56</v>
      </c>
      <c r="AT10" s="1">
        <f t="shared" si="19"/>
      </c>
      <c r="AU10" s="1">
        <f>A10</f>
        <v>39</v>
      </c>
      <c r="AV10" t="str">
        <f>C10</f>
        <v>Euan</v>
      </c>
      <c r="AW10" t="str">
        <f>B10</f>
        <v>Stobie</v>
      </c>
      <c r="AX10" s="1" t="str">
        <f>D10</f>
        <v>Sen</v>
      </c>
      <c r="AY10" s="1" t="str">
        <f>E10</f>
        <v>M</v>
      </c>
      <c r="AZ10" s="12">
        <f t="shared" si="20"/>
        <v>21.17</v>
      </c>
      <c r="BA10" s="12">
        <f t="shared" si="21"/>
        <v>18.56</v>
      </c>
      <c r="BB10" s="12">
        <f t="shared" si="22"/>
        <v>21.17</v>
      </c>
      <c r="BC10" s="1">
        <v>2</v>
      </c>
      <c r="BD10" t="s">
        <v>133</v>
      </c>
    </row>
    <row r="11" spans="1:55" ht="12.75">
      <c r="A11" s="1">
        <v>42</v>
      </c>
      <c r="B11" t="s">
        <v>122</v>
      </c>
      <c r="C11" t="s">
        <v>123</v>
      </c>
      <c r="D11" s="1" t="s">
        <v>20</v>
      </c>
      <c r="E11" s="1" t="s">
        <v>23</v>
      </c>
      <c r="F11" s="1">
        <v>1.9</v>
      </c>
      <c r="G11" s="12">
        <f t="shared" si="23"/>
        <v>1.95</v>
      </c>
      <c r="H11" s="16">
        <v>2</v>
      </c>
      <c r="I11" s="1">
        <v>1.4</v>
      </c>
      <c r="J11" s="1">
        <f t="shared" si="24"/>
        <v>1.4</v>
      </c>
      <c r="K11" s="1" t="s">
        <v>125</v>
      </c>
      <c r="L11" s="1">
        <v>0.67</v>
      </c>
      <c r="M11" s="1">
        <v>0.7</v>
      </c>
      <c r="N11" s="1">
        <f t="shared" si="1"/>
        <v>0.7</v>
      </c>
      <c r="O11" s="1">
        <v>3</v>
      </c>
      <c r="P11" s="1">
        <v>1.21</v>
      </c>
      <c r="Q11" s="12">
        <f t="shared" si="2"/>
        <v>5.85</v>
      </c>
      <c r="R11" s="12">
        <f t="shared" si="3"/>
        <v>1.77</v>
      </c>
      <c r="S11" s="12">
        <f t="shared" si="4"/>
        <v>7.619999999999999</v>
      </c>
      <c r="T11" s="1">
        <v>20.68</v>
      </c>
      <c r="U11" s="12">
        <f t="shared" si="5"/>
        <v>0.89</v>
      </c>
      <c r="V11" s="12">
        <f t="shared" si="6"/>
        <v>8.51</v>
      </c>
      <c r="W11" s="1">
        <f t="shared" si="0"/>
      </c>
      <c r="X11" s="1">
        <f t="shared" si="7"/>
        <v>42</v>
      </c>
      <c r="Y11" t="str">
        <f t="shared" si="8"/>
        <v>Wilson</v>
      </c>
      <c r="Z11" t="str">
        <f t="shared" si="9"/>
        <v>Andrew</v>
      </c>
      <c r="AA11" s="1" t="str">
        <f t="shared" si="10"/>
        <v>Jun</v>
      </c>
      <c r="AB11" s="1" t="str">
        <f t="shared" si="11"/>
        <v>M</v>
      </c>
      <c r="AC11" s="1">
        <v>0.2</v>
      </c>
      <c r="AD11" s="12">
        <f t="shared" si="12"/>
        <v>0.2</v>
      </c>
      <c r="AE11" s="1">
        <v>0.2</v>
      </c>
      <c r="AF11" s="1">
        <v>1.1</v>
      </c>
      <c r="AG11" s="1">
        <f t="shared" si="13"/>
        <v>1.1</v>
      </c>
      <c r="AH11" s="1" t="s">
        <v>125</v>
      </c>
      <c r="AI11" s="1">
        <v>0.67</v>
      </c>
      <c r="AJ11" s="1">
        <v>1.4</v>
      </c>
      <c r="AK11" s="1">
        <f t="shared" si="14"/>
        <v>1.4</v>
      </c>
      <c r="AL11" s="1">
        <v>3</v>
      </c>
      <c r="AM11" s="1">
        <v>1.21</v>
      </c>
      <c r="AN11" s="12">
        <f t="shared" si="15"/>
        <v>0.6000000000000001</v>
      </c>
      <c r="AO11" s="12">
        <f t="shared" si="16"/>
        <v>2.34</v>
      </c>
      <c r="AP11" s="12">
        <f t="shared" si="17"/>
        <v>2.94</v>
      </c>
      <c r="AQ11" s="1">
        <v>23.92</v>
      </c>
      <c r="AR11" s="12">
        <v>0</v>
      </c>
      <c r="AS11" s="12">
        <f t="shared" si="18"/>
        <v>2.94</v>
      </c>
      <c r="AT11" s="1">
        <f t="shared" si="19"/>
      </c>
      <c r="AU11" s="1">
        <f>A11</f>
        <v>42</v>
      </c>
      <c r="AV11" t="str">
        <f>C11</f>
        <v>Andrew</v>
      </c>
      <c r="AW11" t="str">
        <f>B11</f>
        <v>Wilson</v>
      </c>
      <c r="AX11" s="1" t="str">
        <f>D11</f>
        <v>Jun</v>
      </c>
      <c r="AY11" s="1" t="str">
        <f>E11</f>
        <v>M</v>
      </c>
      <c r="AZ11" s="12">
        <f t="shared" si="20"/>
        <v>8.51</v>
      </c>
      <c r="BA11" s="12">
        <f t="shared" si="21"/>
        <v>2.94</v>
      </c>
      <c r="BB11" s="12">
        <f t="shared" si="22"/>
        <v>8.51</v>
      </c>
      <c r="BC11" s="1">
        <v>7</v>
      </c>
    </row>
    <row r="12" spans="1:56" ht="12.75">
      <c r="A12" s="1">
        <v>30</v>
      </c>
      <c r="B12" t="s">
        <v>115</v>
      </c>
      <c r="C12" t="s">
        <v>116</v>
      </c>
      <c r="D12" s="1" t="s">
        <v>132</v>
      </c>
      <c r="E12" s="1" t="s">
        <v>30</v>
      </c>
      <c r="F12" s="1">
        <v>1.2</v>
      </c>
      <c r="G12" s="12">
        <f t="shared" si="23"/>
        <v>1.25</v>
      </c>
      <c r="H12" s="1">
        <v>1.3</v>
      </c>
      <c r="I12" s="16">
        <v>0</v>
      </c>
      <c r="J12" s="16">
        <f t="shared" si="24"/>
        <v>0</v>
      </c>
      <c r="K12" s="1" t="s">
        <v>138</v>
      </c>
      <c r="L12" s="1">
        <v>0</v>
      </c>
      <c r="M12" s="1">
        <v>1.4</v>
      </c>
      <c r="N12" s="1">
        <f t="shared" si="1"/>
        <v>1.4</v>
      </c>
      <c r="O12" s="1" t="s">
        <v>128</v>
      </c>
      <c r="P12" s="1">
        <v>0.86</v>
      </c>
      <c r="Q12" s="12">
        <f t="shared" si="2"/>
        <v>3.75</v>
      </c>
      <c r="R12" s="12">
        <f t="shared" si="3"/>
        <v>1.2</v>
      </c>
      <c r="S12" s="12">
        <f t="shared" si="4"/>
        <v>4.95</v>
      </c>
      <c r="T12" s="12">
        <v>19.7</v>
      </c>
      <c r="U12" s="12">
        <f t="shared" si="5"/>
        <v>1.5</v>
      </c>
      <c r="V12" s="12">
        <f t="shared" si="6"/>
        <v>6.45</v>
      </c>
      <c r="W12" s="1">
        <f t="shared" si="0"/>
      </c>
      <c r="X12" s="1">
        <f t="shared" si="7"/>
        <v>30</v>
      </c>
      <c r="Y12" t="str">
        <f t="shared" si="8"/>
        <v>Houston</v>
      </c>
      <c r="Z12" t="str">
        <f t="shared" si="9"/>
        <v>Alexandra</v>
      </c>
      <c r="AA12" s="1" t="str">
        <f t="shared" si="10"/>
        <v>Child</v>
      </c>
      <c r="AB12" s="1" t="str">
        <f t="shared" si="11"/>
        <v>F</v>
      </c>
      <c r="AC12" s="1">
        <v>1.8</v>
      </c>
      <c r="AD12" s="12">
        <f t="shared" si="12"/>
        <v>1.8</v>
      </c>
      <c r="AE12" s="1">
        <v>1.8</v>
      </c>
      <c r="AF12" s="1">
        <v>0</v>
      </c>
      <c r="AG12" s="1">
        <f t="shared" si="13"/>
        <v>0</v>
      </c>
      <c r="AH12" s="1" t="s">
        <v>138</v>
      </c>
      <c r="AI12" s="1">
        <v>0</v>
      </c>
      <c r="AJ12" s="1">
        <v>1.3</v>
      </c>
      <c r="AK12" s="1">
        <f t="shared" si="14"/>
        <v>1.3</v>
      </c>
      <c r="AL12" s="1" t="s">
        <v>128</v>
      </c>
      <c r="AM12" s="1">
        <v>0.86</v>
      </c>
      <c r="AN12" s="12">
        <f t="shared" si="15"/>
        <v>5.4</v>
      </c>
      <c r="AO12" s="12">
        <f t="shared" si="16"/>
        <v>0.55</v>
      </c>
      <c r="AP12" s="12">
        <f t="shared" si="17"/>
        <v>5.95</v>
      </c>
      <c r="AQ12" s="1">
        <v>18.91</v>
      </c>
      <c r="AR12" s="12">
        <f>TRUNC((13.625-(8*AQ12)/$T$2),2)</f>
        <v>1.98</v>
      </c>
      <c r="AS12" s="12">
        <f t="shared" si="18"/>
        <v>7.93</v>
      </c>
      <c r="AT12" s="1">
        <f t="shared" si="19"/>
      </c>
      <c r="AU12" s="1">
        <f>X12</f>
        <v>30</v>
      </c>
      <c r="AV12" t="str">
        <f>Z12</f>
        <v>Alexandra</v>
      </c>
      <c r="AW12" t="s">
        <v>115</v>
      </c>
      <c r="AX12" s="1" t="s">
        <v>141</v>
      </c>
      <c r="AY12" s="1" t="s">
        <v>30</v>
      </c>
      <c r="AZ12" s="12">
        <f t="shared" si="20"/>
        <v>6.45</v>
      </c>
      <c r="BA12" s="12">
        <f t="shared" si="21"/>
        <v>7.93</v>
      </c>
      <c r="BB12" s="12">
        <f t="shared" si="22"/>
        <v>7.93</v>
      </c>
      <c r="BC12" s="1">
        <v>8</v>
      </c>
      <c r="BD12" t="s">
        <v>134</v>
      </c>
    </row>
    <row r="13" spans="1:56" ht="12.75">
      <c r="A13" s="1">
        <v>34</v>
      </c>
      <c r="B13" t="s">
        <v>106</v>
      </c>
      <c r="C13" t="s">
        <v>107</v>
      </c>
      <c r="D13" s="1" t="s">
        <v>20</v>
      </c>
      <c r="E13" s="1" t="s">
        <v>23</v>
      </c>
      <c r="F13" s="1">
        <v>3.1</v>
      </c>
      <c r="G13" s="12">
        <f t="shared" si="23"/>
        <v>3.05</v>
      </c>
      <c r="H13" s="16">
        <v>3</v>
      </c>
      <c r="I13" s="1">
        <v>0.2</v>
      </c>
      <c r="J13" s="1">
        <f t="shared" si="24"/>
        <v>0.2</v>
      </c>
      <c r="K13" s="1" t="s">
        <v>126</v>
      </c>
      <c r="L13" s="1">
        <v>0.93</v>
      </c>
      <c r="M13" s="1">
        <v>1.6</v>
      </c>
      <c r="N13" s="1">
        <f t="shared" si="1"/>
        <v>1.6</v>
      </c>
      <c r="O13" s="1" t="s">
        <v>146</v>
      </c>
      <c r="P13" s="1">
        <v>0.715</v>
      </c>
      <c r="Q13" s="12">
        <f t="shared" si="2"/>
        <v>9.15</v>
      </c>
      <c r="R13" s="12">
        <f t="shared" si="3"/>
        <v>1.3199999999999998</v>
      </c>
      <c r="S13" s="12">
        <f t="shared" si="4"/>
        <v>10.47</v>
      </c>
      <c r="T13" s="1">
        <v>14.24</v>
      </c>
      <c r="U13" s="12">
        <f t="shared" si="5"/>
        <v>4.86</v>
      </c>
      <c r="V13" s="12">
        <f t="shared" si="6"/>
        <v>15.330000000000002</v>
      </c>
      <c r="W13" s="1">
        <f t="shared" si="0"/>
      </c>
      <c r="X13" s="1">
        <f t="shared" si="7"/>
        <v>34</v>
      </c>
      <c r="Y13" t="str">
        <f t="shared" si="8"/>
        <v>Hewson</v>
      </c>
      <c r="Z13" t="str">
        <f t="shared" si="9"/>
        <v>Mike</v>
      </c>
      <c r="AA13" s="1" t="str">
        <f t="shared" si="10"/>
        <v>Jun</v>
      </c>
      <c r="AB13" s="1" t="str">
        <f t="shared" si="11"/>
        <v>M</v>
      </c>
      <c r="AC13" s="16">
        <v>2</v>
      </c>
      <c r="AD13" s="12">
        <f t="shared" si="12"/>
        <v>2.05</v>
      </c>
      <c r="AE13" s="1">
        <v>2.1</v>
      </c>
      <c r="AF13" s="1">
        <v>0.3</v>
      </c>
      <c r="AG13" s="1">
        <f t="shared" si="13"/>
        <v>0.3</v>
      </c>
      <c r="AH13" s="1" t="s">
        <v>125</v>
      </c>
      <c r="AI13" s="1">
        <v>0.67</v>
      </c>
      <c r="AJ13" s="1">
        <v>0.8</v>
      </c>
      <c r="AK13" s="1">
        <f t="shared" si="14"/>
        <v>0.8</v>
      </c>
      <c r="AL13" s="1">
        <v>3</v>
      </c>
      <c r="AM13" s="1">
        <v>1.21</v>
      </c>
      <c r="AN13" s="12">
        <f t="shared" si="15"/>
        <v>6.15</v>
      </c>
      <c r="AO13" s="12">
        <f t="shared" si="16"/>
        <v>1.02</v>
      </c>
      <c r="AP13" s="12">
        <f t="shared" si="17"/>
        <v>7.17</v>
      </c>
      <c r="AQ13" s="1">
        <v>14.13</v>
      </c>
      <c r="AR13" s="12">
        <f>TRUNC((13.625-(8*AQ13)/$T$2),2)</f>
        <v>4.92</v>
      </c>
      <c r="AS13" s="12">
        <f t="shared" si="18"/>
        <v>12.09</v>
      </c>
      <c r="AT13" s="1">
        <f t="shared" si="19"/>
      </c>
      <c r="AU13" s="1">
        <f>A13</f>
        <v>34</v>
      </c>
      <c r="AV13" t="str">
        <f>C13</f>
        <v>Mike</v>
      </c>
      <c r="AW13" t="str">
        <f>B13</f>
        <v>Hewson</v>
      </c>
      <c r="AX13" s="1" t="str">
        <f aca="true" t="shared" si="25" ref="AX13:AY16">D13</f>
        <v>Jun</v>
      </c>
      <c r="AY13" s="1" t="str">
        <f t="shared" si="25"/>
        <v>M</v>
      </c>
      <c r="AZ13" s="12">
        <f t="shared" si="20"/>
        <v>15.330000000000002</v>
      </c>
      <c r="BA13" s="12">
        <f t="shared" si="21"/>
        <v>12.09</v>
      </c>
      <c r="BB13" s="12">
        <f t="shared" si="22"/>
        <v>15.330000000000002</v>
      </c>
      <c r="BC13" s="1">
        <v>3</v>
      </c>
      <c r="BD13" t="s">
        <v>135</v>
      </c>
    </row>
    <row r="14" spans="1:55" ht="12.75">
      <c r="A14" s="1">
        <v>38</v>
      </c>
      <c r="B14" t="s">
        <v>120</v>
      </c>
      <c r="C14" t="s">
        <v>121</v>
      </c>
      <c r="D14" s="1" t="s">
        <v>20</v>
      </c>
      <c r="E14" s="1" t="s">
        <v>23</v>
      </c>
      <c r="F14" s="16">
        <v>1.5</v>
      </c>
      <c r="G14" s="12">
        <f t="shared" si="23"/>
        <v>1.55</v>
      </c>
      <c r="H14" s="1">
        <v>1.6</v>
      </c>
      <c r="I14" s="16">
        <v>1.1</v>
      </c>
      <c r="J14" s="1">
        <f t="shared" si="24"/>
        <v>1.1</v>
      </c>
      <c r="K14" s="12" t="s">
        <v>127</v>
      </c>
      <c r="L14" s="1">
        <v>0.725</v>
      </c>
      <c r="M14" s="16">
        <v>1.3</v>
      </c>
      <c r="N14" s="1">
        <f t="shared" si="1"/>
        <v>1.3</v>
      </c>
      <c r="O14" s="12" t="s">
        <v>128</v>
      </c>
      <c r="P14" s="1">
        <v>0.71</v>
      </c>
      <c r="Q14" s="12">
        <f t="shared" si="2"/>
        <v>4.65</v>
      </c>
      <c r="R14" s="12">
        <f t="shared" si="3"/>
        <v>1.71</v>
      </c>
      <c r="S14" s="12">
        <f t="shared" si="4"/>
        <v>6.36</v>
      </c>
      <c r="T14" s="1">
        <v>18.81</v>
      </c>
      <c r="U14" s="12">
        <f t="shared" si="5"/>
        <v>2.04</v>
      </c>
      <c r="V14" s="12">
        <f t="shared" si="6"/>
        <v>8.4</v>
      </c>
      <c r="W14" s="1">
        <f t="shared" si="0"/>
      </c>
      <c r="X14" s="1">
        <f t="shared" si="7"/>
        <v>38</v>
      </c>
      <c r="Y14" t="str">
        <f t="shared" si="8"/>
        <v>Woollcombe</v>
      </c>
      <c r="Z14" t="str">
        <f t="shared" si="9"/>
        <v>Anthony</v>
      </c>
      <c r="AA14" s="1" t="str">
        <f t="shared" si="10"/>
        <v>Jun</v>
      </c>
      <c r="AB14" s="1" t="str">
        <f t="shared" si="11"/>
        <v>M</v>
      </c>
      <c r="AC14" s="16">
        <v>2</v>
      </c>
      <c r="AD14" s="12">
        <f t="shared" si="12"/>
        <v>2.05</v>
      </c>
      <c r="AE14" s="16">
        <v>2.1</v>
      </c>
      <c r="AF14" s="16">
        <v>0.5</v>
      </c>
      <c r="AG14" s="1">
        <f t="shared" si="13"/>
        <v>0.5</v>
      </c>
      <c r="AH14" s="12" t="s">
        <v>124</v>
      </c>
      <c r="AI14" s="12">
        <v>0.5</v>
      </c>
      <c r="AJ14" s="16">
        <v>0.3</v>
      </c>
      <c r="AK14" s="1">
        <f t="shared" si="14"/>
        <v>0.3</v>
      </c>
      <c r="AL14" s="12" t="s">
        <v>147</v>
      </c>
      <c r="AM14" s="12">
        <v>0.71</v>
      </c>
      <c r="AN14" s="12">
        <f t="shared" si="15"/>
        <v>6.15</v>
      </c>
      <c r="AO14" s="12">
        <f t="shared" si="16"/>
        <v>0.48000000000000004</v>
      </c>
      <c r="AP14" s="12">
        <f t="shared" si="17"/>
        <v>6.630000000000001</v>
      </c>
      <c r="AQ14" s="12">
        <v>18.54</v>
      </c>
      <c r="AR14" s="12">
        <f>TRUNC((13.625-(8*AQ14)/$T$2),2)</f>
        <v>2.21</v>
      </c>
      <c r="AS14" s="12">
        <f t="shared" si="18"/>
        <v>8.84</v>
      </c>
      <c r="AT14" s="1">
        <f t="shared" si="19"/>
      </c>
      <c r="AU14" s="1">
        <f>A14</f>
        <v>38</v>
      </c>
      <c r="AV14" t="str">
        <f>C14</f>
        <v>Anthony</v>
      </c>
      <c r="AW14" t="str">
        <f>B14</f>
        <v>Woollcombe</v>
      </c>
      <c r="AX14" s="1" t="str">
        <f t="shared" si="25"/>
        <v>Jun</v>
      </c>
      <c r="AY14" s="1" t="str">
        <f t="shared" si="25"/>
        <v>M</v>
      </c>
      <c r="AZ14" s="12">
        <f t="shared" si="20"/>
        <v>8.4</v>
      </c>
      <c r="BA14" s="12">
        <f t="shared" si="21"/>
        <v>8.84</v>
      </c>
      <c r="BB14" s="12">
        <f t="shared" si="22"/>
        <v>8.84</v>
      </c>
      <c r="BC14" s="1">
        <v>6</v>
      </c>
    </row>
    <row r="15" spans="1:56" ht="12.75">
      <c r="A15" s="1">
        <v>41</v>
      </c>
      <c r="B15" t="s">
        <v>78</v>
      </c>
      <c r="C15" t="s">
        <v>14</v>
      </c>
      <c r="D15" s="1" t="s">
        <v>34</v>
      </c>
      <c r="E15" s="1" t="s">
        <v>23</v>
      </c>
      <c r="F15" s="16">
        <v>4.2</v>
      </c>
      <c r="G15" s="12">
        <f t="shared" si="23"/>
        <v>4.2</v>
      </c>
      <c r="H15" s="1">
        <v>4.2</v>
      </c>
      <c r="I15" s="16">
        <v>2.1</v>
      </c>
      <c r="J15" s="1">
        <f t="shared" si="24"/>
        <v>2.1</v>
      </c>
      <c r="K15" s="12" t="s">
        <v>126</v>
      </c>
      <c r="L15" s="1">
        <v>0.93</v>
      </c>
      <c r="M15" s="16">
        <v>2</v>
      </c>
      <c r="N15" s="16">
        <f t="shared" si="1"/>
        <v>2</v>
      </c>
      <c r="O15" s="12" t="s">
        <v>128</v>
      </c>
      <c r="P15" s="1">
        <v>0.71</v>
      </c>
      <c r="Q15" s="12">
        <f t="shared" si="2"/>
        <v>12.600000000000001</v>
      </c>
      <c r="R15" s="12">
        <f t="shared" si="3"/>
        <v>3.37</v>
      </c>
      <c r="S15" s="12">
        <f t="shared" si="4"/>
        <v>15.970000000000002</v>
      </c>
      <c r="T15" s="1">
        <v>13.38</v>
      </c>
      <c r="U15" s="12">
        <f t="shared" si="5"/>
        <v>5.39</v>
      </c>
      <c r="V15" s="12">
        <f t="shared" si="6"/>
        <v>21.360000000000003</v>
      </c>
      <c r="W15" s="1">
        <f t="shared" si="0"/>
      </c>
      <c r="X15" s="1">
        <f t="shared" si="7"/>
        <v>41</v>
      </c>
      <c r="Y15" t="str">
        <f t="shared" si="8"/>
        <v>Bates</v>
      </c>
      <c r="Z15" t="str">
        <f t="shared" si="9"/>
        <v>Simon</v>
      </c>
      <c r="AA15" s="1" t="str">
        <f t="shared" si="10"/>
        <v>Sen</v>
      </c>
      <c r="AB15" s="1" t="str">
        <f t="shared" si="11"/>
        <v>M</v>
      </c>
      <c r="AC15" s="16">
        <v>4.6</v>
      </c>
      <c r="AD15" s="12">
        <f t="shared" si="12"/>
        <v>4.55</v>
      </c>
      <c r="AE15" s="16">
        <v>4.5</v>
      </c>
      <c r="AF15" s="16">
        <v>2.2</v>
      </c>
      <c r="AG15" s="1">
        <f t="shared" si="13"/>
        <v>2.2</v>
      </c>
      <c r="AH15" s="12" t="s">
        <v>126</v>
      </c>
      <c r="AI15" s="12">
        <v>0.93</v>
      </c>
      <c r="AJ15" s="16">
        <v>2.1</v>
      </c>
      <c r="AK15" s="1">
        <f t="shared" si="14"/>
        <v>2.1</v>
      </c>
      <c r="AL15" s="12" t="s">
        <v>130</v>
      </c>
      <c r="AM15" s="12">
        <v>1.13</v>
      </c>
      <c r="AN15" s="12">
        <f t="shared" si="15"/>
        <v>13.649999999999999</v>
      </c>
      <c r="AO15" s="12">
        <f t="shared" si="16"/>
        <v>4.41</v>
      </c>
      <c r="AP15" s="12">
        <f t="shared" si="17"/>
        <v>18.06</v>
      </c>
      <c r="AQ15" s="12">
        <v>12.59</v>
      </c>
      <c r="AR15" s="12">
        <f>TRUNC((13.625-(8*AQ15)/$T$2),2)</f>
        <v>5.87</v>
      </c>
      <c r="AS15" s="12">
        <f t="shared" si="18"/>
        <v>23.93</v>
      </c>
      <c r="AT15" s="1">
        <f aca="true" t="shared" si="26" ref="AT15:AT21">IF(AR15&lt;0,"alert",IF(AR15&gt;7.5,"alert",""))</f>
      </c>
      <c r="AU15" s="1">
        <f>A15</f>
        <v>41</v>
      </c>
      <c r="AV15" t="str">
        <f>C15</f>
        <v>Simon</v>
      </c>
      <c r="AW15" t="str">
        <f>B15</f>
        <v>Bates</v>
      </c>
      <c r="AX15" s="1" t="str">
        <f t="shared" si="25"/>
        <v>Sen</v>
      </c>
      <c r="AY15" s="1" t="str">
        <f t="shared" si="25"/>
        <v>M</v>
      </c>
      <c r="AZ15" s="12">
        <f t="shared" si="20"/>
        <v>21.360000000000003</v>
      </c>
      <c r="BA15" s="12">
        <f t="shared" si="21"/>
        <v>23.93</v>
      </c>
      <c r="BB15" s="12">
        <f t="shared" si="22"/>
        <v>23.93</v>
      </c>
      <c r="BC15" s="1">
        <v>1</v>
      </c>
      <c r="BD15" t="s">
        <v>131</v>
      </c>
    </row>
    <row r="16" spans="1:56" ht="12.75">
      <c r="A16" s="1">
        <v>37</v>
      </c>
      <c r="B16" t="s">
        <v>108</v>
      </c>
      <c r="C16" t="s">
        <v>86</v>
      </c>
      <c r="D16" s="1" t="s">
        <v>20</v>
      </c>
      <c r="E16" s="1" t="s">
        <v>23</v>
      </c>
      <c r="F16" s="16">
        <v>2.5</v>
      </c>
      <c r="G16" s="12">
        <f t="shared" si="23"/>
        <v>2.4</v>
      </c>
      <c r="H16" s="1">
        <v>2.3</v>
      </c>
      <c r="I16" s="16">
        <v>0.7</v>
      </c>
      <c r="J16" s="1">
        <f t="shared" si="24"/>
        <v>0.7</v>
      </c>
      <c r="K16" s="12" t="s">
        <v>128</v>
      </c>
      <c r="L16" s="1">
        <v>0.71</v>
      </c>
      <c r="M16" s="16">
        <v>0.5</v>
      </c>
      <c r="N16" s="1">
        <f t="shared" si="1"/>
        <v>0.5</v>
      </c>
      <c r="O16" s="12" t="s">
        <v>23</v>
      </c>
      <c r="P16" s="1">
        <v>0.715</v>
      </c>
      <c r="Q16" s="12">
        <f t="shared" si="2"/>
        <v>7.2</v>
      </c>
      <c r="R16" s="12">
        <f t="shared" si="3"/>
        <v>0.84</v>
      </c>
      <c r="S16" s="12">
        <f t="shared" si="4"/>
        <v>8.040000000000001</v>
      </c>
      <c r="T16" s="1">
        <v>13.03</v>
      </c>
      <c r="U16" s="12">
        <f t="shared" si="5"/>
        <v>5.6</v>
      </c>
      <c r="V16" s="12">
        <f t="shared" si="6"/>
        <v>13.64</v>
      </c>
      <c r="W16" s="1">
        <f t="shared" si="0"/>
      </c>
      <c r="X16" s="1">
        <f t="shared" si="7"/>
        <v>37</v>
      </c>
      <c r="Y16" t="str">
        <f t="shared" si="8"/>
        <v>Booth</v>
      </c>
      <c r="Z16" t="str">
        <f t="shared" si="9"/>
        <v>Ian</v>
      </c>
      <c r="AA16" s="1" t="str">
        <f t="shared" si="10"/>
        <v>Jun</v>
      </c>
      <c r="AB16" s="1" t="str">
        <f t="shared" si="11"/>
        <v>M</v>
      </c>
      <c r="AC16" s="16">
        <v>2.1</v>
      </c>
      <c r="AD16" s="12">
        <f t="shared" si="12"/>
        <v>2.05</v>
      </c>
      <c r="AE16" s="16">
        <v>2</v>
      </c>
      <c r="AF16" s="16">
        <v>0.4</v>
      </c>
      <c r="AG16" s="1">
        <f t="shared" si="13"/>
        <v>0.4</v>
      </c>
      <c r="AH16" s="12" t="s">
        <v>124</v>
      </c>
      <c r="AI16" s="12">
        <v>0.5</v>
      </c>
      <c r="AJ16" s="16">
        <v>0.3</v>
      </c>
      <c r="AK16" s="1">
        <f t="shared" si="14"/>
        <v>0.3</v>
      </c>
      <c r="AL16" s="18">
        <v>3</v>
      </c>
      <c r="AM16" s="12">
        <v>1.21</v>
      </c>
      <c r="AN16" s="12">
        <f t="shared" si="15"/>
        <v>6.15</v>
      </c>
      <c r="AO16" s="12">
        <f t="shared" si="16"/>
        <v>0.59</v>
      </c>
      <c r="AP16" s="12">
        <f t="shared" si="17"/>
        <v>6.74</v>
      </c>
      <c r="AQ16" s="12">
        <v>19.02</v>
      </c>
      <c r="AR16" s="12">
        <f>TRUNC((13.625-(8*AQ16)/$T$2),2)</f>
        <v>1.92</v>
      </c>
      <c r="AS16" s="12">
        <f t="shared" si="18"/>
        <v>8.66</v>
      </c>
      <c r="AT16" s="1">
        <f t="shared" si="26"/>
      </c>
      <c r="AU16" s="1">
        <f>A16</f>
        <v>37</v>
      </c>
      <c r="AV16" t="str">
        <f>C16</f>
        <v>Ian</v>
      </c>
      <c r="AW16" t="str">
        <f>B16</f>
        <v>Booth</v>
      </c>
      <c r="AX16" s="1" t="str">
        <f t="shared" si="25"/>
        <v>Jun</v>
      </c>
      <c r="AY16" s="1" t="str">
        <f t="shared" si="25"/>
        <v>M</v>
      </c>
      <c r="AZ16" s="12">
        <f t="shared" si="20"/>
        <v>13.64</v>
      </c>
      <c r="BA16" s="12">
        <f t="shared" si="21"/>
        <v>8.66</v>
      </c>
      <c r="BB16" s="12">
        <f t="shared" si="22"/>
        <v>13.64</v>
      </c>
      <c r="BC16" s="1">
        <v>4</v>
      </c>
      <c r="BD16" t="s">
        <v>136</v>
      </c>
    </row>
    <row r="17" spans="1:55" ht="12.75">
      <c r="A17" s="1">
        <v>36</v>
      </c>
      <c r="B17" t="s">
        <v>110</v>
      </c>
      <c r="C17" t="s">
        <v>109</v>
      </c>
      <c r="D17" s="1" t="s">
        <v>20</v>
      </c>
      <c r="E17" s="1" t="s">
        <v>23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U17" s="5"/>
      <c r="V17" s="12" t="s">
        <v>145</v>
      </c>
      <c r="W17" s="1"/>
      <c r="X17" s="1">
        <v>36</v>
      </c>
      <c r="Y17" t="s">
        <v>110</v>
      </c>
      <c r="Z17" t="s">
        <v>109</v>
      </c>
      <c r="AA17" s="1" t="s">
        <v>20</v>
      </c>
      <c r="AB17" s="1" t="s">
        <v>23</v>
      </c>
      <c r="AC17" s="5"/>
      <c r="AE17" s="5"/>
      <c r="AF17" s="5"/>
      <c r="AH17" s="5"/>
      <c r="AI17" s="5"/>
      <c r="AJ17" s="5"/>
      <c r="AL17" s="5"/>
      <c r="AM17" s="5"/>
      <c r="AN17" s="5"/>
      <c r="AO17" s="5"/>
      <c r="AP17" s="5"/>
      <c r="AQ17" s="5"/>
      <c r="AR17" s="5"/>
      <c r="AS17" s="12" t="s">
        <v>145</v>
      </c>
      <c r="AT17" s="1">
        <f t="shared" si="26"/>
      </c>
      <c r="AU17" s="1">
        <v>36</v>
      </c>
      <c r="AV17" t="s">
        <v>109</v>
      </c>
      <c r="AW17" t="s">
        <v>110</v>
      </c>
      <c r="AX17" s="1" t="s">
        <v>20</v>
      </c>
      <c r="AY17" s="1" t="s">
        <v>23</v>
      </c>
      <c r="BC17" s="1" t="s">
        <v>145</v>
      </c>
    </row>
    <row r="18" spans="1:55" ht="12.75">
      <c r="A18" s="1">
        <v>32</v>
      </c>
      <c r="B18" t="s">
        <v>113</v>
      </c>
      <c r="C18" t="s">
        <v>114</v>
      </c>
      <c r="D18" s="1" t="s">
        <v>20</v>
      </c>
      <c r="E18" s="1" t="s">
        <v>30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5"/>
      <c r="V18" s="12" t="s">
        <v>145</v>
      </c>
      <c r="W18" s="1"/>
      <c r="X18" s="1">
        <v>32</v>
      </c>
      <c r="Y18" t="s">
        <v>113</v>
      </c>
      <c r="Z18" t="s">
        <v>114</v>
      </c>
      <c r="AA18" s="1" t="s">
        <v>20</v>
      </c>
      <c r="AB18" s="1" t="s">
        <v>30</v>
      </c>
      <c r="AC18" s="5"/>
      <c r="AE18" s="5"/>
      <c r="AF18" s="5"/>
      <c r="AH18" s="5"/>
      <c r="AI18" s="5"/>
      <c r="AJ18" s="5"/>
      <c r="AL18" s="5"/>
      <c r="AM18" s="5"/>
      <c r="AN18" s="5"/>
      <c r="AO18" s="5"/>
      <c r="AP18" s="5"/>
      <c r="AQ18" s="5"/>
      <c r="AR18" s="5"/>
      <c r="AS18" s="12" t="s">
        <v>145</v>
      </c>
      <c r="AT18" s="1">
        <f t="shared" si="26"/>
      </c>
      <c r="AU18" s="1">
        <v>32</v>
      </c>
      <c r="AV18" t="s">
        <v>114</v>
      </c>
      <c r="AW18" t="s">
        <v>113</v>
      </c>
      <c r="AX18" s="1" t="s">
        <v>20</v>
      </c>
      <c r="AY18" s="1" t="s">
        <v>30</v>
      </c>
      <c r="AZ18" s="5"/>
      <c r="BA18" s="5"/>
      <c r="BB18" s="5"/>
      <c r="BC18" s="1" t="s">
        <v>145</v>
      </c>
    </row>
    <row r="19" spans="1:55" ht="12.75">
      <c r="A19" s="1">
        <v>31</v>
      </c>
      <c r="B19" t="s">
        <v>115</v>
      </c>
      <c r="C19" t="s">
        <v>117</v>
      </c>
      <c r="D19" s="1" t="s">
        <v>132</v>
      </c>
      <c r="E19" s="1" t="s">
        <v>23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5"/>
      <c r="V19" s="12" t="s">
        <v>145</v>
      </c>
      <c r="W19" s="1"/>
      <c r="X19" s="1">
        <v>31</v>
      </c>
      <c r="Y19" t="s">
        <v>115</v>
      </c>
      <c r="Z19" t="s">
        <v>117</v>
      </c>
      <c r="AA19" s="1" t="s">
        <v>132</v>
      </c>
      <c r="AB19" s="1" t="s">
        <v>23</v>
      </c>
      <c r="AC19" s="5"/>
      <c r="AE19" s="5"/>
      <c r="AF19" s="5"/>
      <c r="AH19" s="5"/>
      <c r="AI19" s="5"/>
      <c r="AJ19" s="5"/>
      <c r="AL19" s="5"/>
      <c r="AM19" s="5"/>
      <c r="AN19" s="5"/>
      <c r="AO19" s="5"/>
      <c r="AP19" s="5"/>
      <c r="AQ19" s="5"/>
      <c r="AR19" s="5"/>
      <c r="AS19" s="12" t="s">
        <v>145</v>
      </c>
      <c r="AT19" s="1">
        <f t="shared" si="26"/>
      </c>
      <c r="AU19" s="1">
        <v>31</v>
      </c>
      <c r="AV19" t="s">
        <v>117</v>
      </c>
      <c r="AW19" t="s">
        <v>115</v>
      </c>
      <c r="AX19" s="1" t="s">
        <v>132</v>
      </c>
      <c r="AY19" s="1" t="s">
        <v>23</v>
      </c>
      <c r="AZ19" s="5"/>
      <c r="BA19" s="5"/>
      <c r="BB19" s="5"/>
      <c r="BC19" s="1" t="s">
        <v>145</v>
      </c>
    </row>
    <row r="20" spans="6:54" ht="12.75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1">
        <f t="shared" si="26"/>
      </c>
      <c r="AZ20" s="5"/>
      <c r="BA20" s="5"/>
      <c r="BB20" s="5"/>
    </row>
    <row r="21" spans="6:54" ht="12.75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2"/>
      <c r="U21" s="5"/>
      <c r="V21" s="5"/>
      <c r="W21" s="1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12"/>
      <c r="AR21" s="5"/>
      <c r="AS21" s="5"/>
      <c r="AT21" s="1">
        <f t="shared" si="26"/>
      </c>
      <c r="AZ21" s="5"/>
      <c r="BA21" s="5"/>
      <c r="BB21" s="5"/>
    </row>
    <row r="22" spans="6:54" ht="12.75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1"/>
      <c r="AZ22" s="5"/>
      <c r="BA22" s="5"/>
      <c r="BB22" s="5"/>
    </row>
    <row r="23" spans="6:41" ht="12.7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R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O23" s="5"/>
    </row>
    <row r="24" spans="3:41" ht="12.75">
      <c r="C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R24" s="5"/>
      <c r="Y24" s="4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O24" s="5"/>
    </row>
    <row r="25" spans="6:61" ht="12.75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1"/>
      <c r="AV25" s="13" t="s">
        <v>48</v>
      </c>
      <c r="AX25" s="13" t="s">
        <v>47</v>
      </c>
      <c r="AY25" s="13"/>
      <c r="AZ25" s="3"/>
      <c r="BA25" s="11" t="s">
        <v>41</v>
      </c>
      <c r="BB25" s="3" t="s">
        <v>46</v>
      </c>
      <c r="BC25" s="3"/>
      <c r="BD25" s="3"/>
      <c r="BE25" s="3"/>
      <c r="BF25" s="3"/>
      <c r="BI25" s="3"/>
    </row>
    <row r="26" spans="6:61" ht="12.75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V26" s="13" t="s">
        <v>49</v>
      </c>
      <c r="AX26" s="13" t="s">
        <v>46</v>
      </c>
      <c r="AY26" s="13"/>
      <c r="AZ26" s="3"/>
      <c r="BA26" s="11" t="s">
        <v>42</v>
      </c>
      <c r="BB26" s="3" t="s">
        <v>143</v>
      </c>
      <c r="BC26" s="3"/>
      <c r="BD26" s="3"/>
      <c r="BE26" s="3"/>
      <c r="BF26" s="3"/>
      <c r="BG26" s="3"/>
      <c r="BH26" s="3"/>
      <c r="BI26" s="3"/>
    </row>
    <row r="27" spans="6:61" ht="12.75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V27" s="13" t="s">
        <v>75</v>
      </c>
      <c r="AX27" s="13" t="s">
        <v>46</v>
      </c>
      <c r="AY27" s="13"/>
      <c r="AZ27" s="3"/>
      <c r="BA27" s="11" t="s">
        <v>43</v>
      </c>
      <c r="BB27" s="3" t="s">
        <v>142</v>
      </c>
      <c r="BC27" s="3"/>
      <c r="BD27" s="3"/>
      <c r="BE27" s="3"/>
      <c r="BF27" s="3"/>
      <c r="BG27" s="3"/>
      <c r="BH27" s="3"/>
      <c r="BI27" s="3"/>
    </row>
    <row r="28" spans="6:61" ht="12.75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V28" s="13" t="s">
        <v>50</v>
      </c>
      <c r="AX28" s="13" t="s">
        <v>47</v>
      </c>
      <c r="AY28" s="13"/>
      <c r="AZ28" s="3"/>
      <c r="BA28" s="11" t="s">
        <v>44</v>
      </c>
      <c r="BB28" s="3" t="s">
        <v>47</v>
      </c>
      <c r="BC28" s="3"/>
      <c r="BD28" s="3"/>
      <c r="BE28" s="3"/>
      <c r="BF28" s="3"/>
      <c r="BG28" s="3"/>
      <c r="BH28" s="3"/>
      <c r="BI28" s="3"/>
    </row>
    <row r="29" spans="48:61" ht="12.75">
      <c r="AV29" s="13" t="s">
        <v>51</v>
      </c>
      <c r="AX29" s="13" t="s">
        <v>140</v>
      </c>
      <c r="AY29" s="13"/>
      <c r="AZ29" s="3"/>
      <c r="BA29" s="11" t="s">
        <v>45</v>
      </c>
      <c r="BB29" s="3" t="s">
        <v>143</v>
      </c>
      <c r="BC29" s="3"/>
      <c r="BD29" s="3"/>
      <c r="BE29" s="3"/>
      <c r="BF29" s="3"/>
      <c r="BG29" s="3"/>
      <c r="BH29" s="3"/>
      <c r="BI29" s="3"/>
    </row>
    <row r="30" spans="48:50" ht="12.75">
      <c r="AV30" s="3" t="s">
        <v>52</v>
      </c>
      <c r="AX30" s="3" t="s">
        <v>139</v>
      </c>
    </row>
    <row r="34" spans="6:16" ht="12.75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6" spans="6:16" ht="12.7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6:16" ht="12.7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6:16" ht="12.7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6:16" ht="12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</sheetData>
  <mergeCells count="28">
    <mergeCell ref="U4:U5"/>
    <mergeCell ref="V4:V5"/>
    <mergeCell ref="S4:S5"/>
    <mergeCell ref="T4:T5"/>
    <mergeCell ref="A4:A5"/>
    <mergeCell ref="R4:R5"/>
    <mergeCell ref="D4:D5"/>
    <mergeCell ref="B4:B5"/>
    <mergeCell ref="M4:N4"/>
    <mergeCell ref="I4:J4"/>
    <mergeCell ref="Q4:Q5"/>
    <mergeCell ref="E4:E5"/>
    <mergeCell ref="F4:H4"/>
    <mergeCell ref="C4:C5"/>
    <mergeCell ref="Y4:Y5"/>
    <mergeCell ref="Z4:Z5"/>
    <mergeCell ref="AA4:AA5"/>
    <mergeCell ref="AB4:AB5"/>
    <mergeCell ref="AS4:AS5"/>
    <mergeCell ref="X4:X5"/>
    <mergeCell ref="AO4:AO5"/>
    <mergeCell ref="AP4:AP5"/>
    <mergeCell ref="AQ4:AQ5"/>
    <mergeCell ref="AR4:AR5"/>
    <mergeCell ref="AC4:AE4"/>
    <mergeCell ref="AF4:AG4"/>
    <mergeCell ref="AJ4:AK4"/>
    <mergeCell ref="AN4:AN5"/>
  </mergeCells>
  <printOptions gridLines="1"/>
  <pageMargins left="0.7480314960629921" right="0.5905511811023623" top="0.86" bottom="0.76" header="0.5118110236220472" footer="0.5118110236220472"/>
  <pageSetup fitToWidth="3" fitToHeight="1" horizontalDpi="300" verticalDpi="300" orientation="landscape" paperSize="9" scale="87" r:id="rId1"/>
  <headerFooter alignWithMargins="0">
    <oddHeader>&amp;L&amp;"Arial,Bold"&amp;16RESULTS&amp;C&amp;"Arial,Bold"&amp;16Scottish Freestyle Championships MOGULS&amp;R&amp;"Arial,Bold"&amp;16Lecht March 5th 2006</oddHeader>
  </headerFooter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J20" sqref="J20"/>
    </sheetView>
  </sheetViews>
  <sheetFormatPr defaultColWidth="9.140625" defaultRowHeight="12.75"/>
  <cols>
    <col min="2" max="2" width="11.8515625" style="0" bestFit="1" customWidth="1"/>
    <col min="3" max="3" width="9.8515625" style="0" bestFit="1" customWidth="1"/>
    <col min="6" max="6" width="15.8515625" style="0" customWidth="1"/>
  </cols>
  <sheetData>
    <row r="1" spans="1:6" ht="12.75">
      <c r="A1" s="19" t="s">
        <v>6</v>
      </c>
      <c r="B1" s="19" t="s">
        <v>0</v>
      </c>
      <c r="C1" s="19" t="s">
        <v>3</v>
      </c>
      <c r="D1" s="19" t="s">
        <v>1</v>
      </c>
      <c r="E1" s="19" t="s">
        <v>2</v>
      </c>
      <c r="F1" s="14" t="s">
        <v>17</v>
      </c>
    </row>
    <row r="2" spans="1:5" ht="12.75">
      <c r="A2" s="19"/>
      <c r="B2" s="19"/>
      <c r="C2" s="19"/>
      <c r="D2" s="19"/>
      <c r="E2" s="19"/>
    </row>
    <row r="3" spans="1:6" ht="12.75">
      <c r="A3" s="1">
        <v>36</v>
      </c>
      <c r="B3" t="s">
        <v>110</v>
      </c>
      <c r="C3" t="s">
        <v>109</v>
      </c>
      <c r="D3" s="1" t="s">
        <v>20</v>
      </c>
      <c r="E3" s="1" t="s">
        <v>23</v>
      </c>
      <c r="F3">
        <f aca="true" ca="1" t="shared" si="0" ref="F3:F14">RAND()*100</f>
        <v>55.002546989328934</v>
      </c>
    </row>
    <row r="4" spans="1:6" ht="12.75">
      <c r="A4" s="15">
        <v>40</v>
      </c>
      <c r="B4" t="s">
        <v>112</v>
      </c>
      <c r="C4" t="s">
        <v>111</v>
      </c>
      <c r="D4" s="1" t="s">
        <v>20</v>
      </c>
      <c r="E4" s="1" t="s">
        <v>23</v>
      </c>
      <c r="F4">
        <f ca="1" t="shared" si="0"/>
        <v>14.900341489890339</v>
      </c>
    </row>
    <row r="5" spans="1:6" ht="12.75">
      <c r="A5" s="1">
        <v>35</v>
      </c>
      <c r="B5" t="s">
        <v>118</v>
      </c>
      <c r="C5" t="s">
        <v>119</v>
      </c>
      <c r="D5" s="1" t="s">
        <v>20</v>
      </c>
      <c r="E5" s="1" t="s">
        <v>23</v>
      </c>
      <c r="F5">
        <f ca="1" t="shared" si="0"/>
        <v>11.954716874589133</v>
      </c>
    </row>
    <row r="6" spans="1:6" ht="12.75">
      <c r="A6" s="1">
        <v>32</v>
      </c>
      <c r="B6" t="s">
        <v>113</v>
      </c>
      <c r="C6" t="s">
        <v>114</v>
      </c>
      <c r="D6" s="1" t="s">
        <v>20</v>
      </c>
      <c r="E6" s="1" t="s">
        <v>30</v>
      </c>
      <c r="F6">
        <f ca="1" t="shared" si="0"/>
        <v>3.899171941909163</v>
      </c>
    </row>
    <row r="7" spans="1:6" ht="12.75">
      <c r="A7" s="1">
        <v>39</v>
      </c>
      <c r="B7" t="s">
        <v>18</v>
      </c>
      <c r="C7" t="s">
        <v>19</v>
      </c>
      <c r="D7" s="1" t="s">
        <v>34</v>
      </c>
      <c r="E7" s="1" t="s">
        <v>23</v>
      </c>
      <c r="F7">
        <f ca="1" t="shared" si="0"/>
        <v>13.676304128964123</v>
      </c>
    </row>
    <row r="8" spans="1:6" ht="12.75">
      <c r="A8" s="1">
        <v>42</v>
      </c>
      <c r="B8" t="s">
        <v>122</v>
      </c>
      <c r="C8" t="s">
        <v>123</v>
      </c>
      <c r="D8" s="1" t="s">
        <v>20</v>
      </c>
      <c r="E8" s="1" t="s">
        <v>23</v>
      </c>
      <c r="F8">
        <f ca="1" t="shared" si="0"/>
        <v>17.09229760750368</v>
      </c>
    </row>
    <row r="9" spans="1:6" ht="12.75">
      <c r="A9" s="1">
        <v>30</v>
      </c>
      <c r="B9" t="s">
        <v>115</v>
      </c>
      <c r="C9" t="s">
        <v>116</v>
      </c>
      <c r="D9" s="1" t="s">
        <v>132</v>
      </c>
      <c r="E9" s="1" t="s">
        <v>30</v>
      </c>
      <c r="F9">
        <f ca="1" t="shared" si="0"/>
        <v>28.40712533987533</v>
      </c>
    </row>
    <row r="10" spans="1:6" ht="12.75">
      <c r="A10" s="1">
        <v>31</v>
      </c>
      <c r="B10" t="s">
        <v>115</v>
      </c>
      <c r="C10" t="s">
        <v>117</v>
      </c>
      <c r="D10" s="1" t="s">
        <v>132</v>
      </c>
      <c r="E10" s="1" t="s">
        <v>23</v>
      </c>
      <c r="F10">
        <f ca="1" t="shared" si="0"/>
        <v>82.69858125159779</v>
      </c>
    </row>
    <row r="11" spans="1:6" ht="12.75">
      <c r="A11" s="1">
        <v>34</v>
      </c>
      <c r="B11" t="s">
        <v>106</v>
      </c>
      <c r="C11" t="s">
        <v>107</v>
      </c>
      <c r="D11" s="1" t="s">
        <v>20</v>
      </c>
      <c r="E11" s="1" t="s">
        <v>23</v>
      </c>
      <c r="F11">
        <f ca="1" t="shared" si="0"/>
        <v>84.58750329365536</v>
      </c>
    </row>
    <row r="12" spans="1:6" ht="12.75">
      <c r="A12" s="1">
        <v>38</v>
      </c>
      <c r="B12" t="s">
        <v>120</v>
      </c>
      <c r="C12" t="s">
        <v>121</v>
      </c>
      <c r="D12" s="1" t="s">
        <v>20</v>
      </c>
      <c r="E12" s="1" t="s">
        <v>23</v>
      </c>
      <c r="F12">
        <f ca="1" t="shared" si="0"/>
        <v>1.1466821994961407</v>
      </c>
    </row>
    <row r="13" spans="1:6" ht="12.75">
      <c r="A13" s="1">
        <v>41</v>
      </c>
      <c r="B13" t="s">
        <v>78</v>
      </c>
      <c r="C13" t="s">
        <v>14</v>
      </c>
      <c r="D13" s="1" t="s">
        <v>34</v>
      </c>
      <c r="E13" s="1" t="s">
        <v>23</v>
      </c>
      <c r="F13">
        <f ca="1" t="shared" si="0"/>
        <v>57.38647221302606</v>
      </c>
    </row>
    <row r="14" spans="1:6" ht="12.75">
      <c r="A14" s="1">
        <v>37</v>
      </c>
      <c r="B14" t="s">
        <v>108</v>
      </c>
      <c r="C14" t="s">
        <v>86</v>
      </c>
      <c r="D14" s="1" t="s">
        <v>20</v>
      </c>
      <c r="E14" s="1" t="s">
        <v>23</v>
      </c>
      <c r="F14">
        <f ca="1" t="shared" si="0"/>
        <v>36.11555055665152</v>
      </c>
    </row>
    <row r="16" spans="2:3" ht="12.75">
      <c r="B16" t="s">
        <v>89</v>
      </c>
      <c r="C16" t="s">
        <v>89</v>
      </c>
    </row>
    <row r="17" ht="12.75">
      <c r="B17" t="s">
        <v>89</v>
      </c>
    </row>
    <row r="18" ht="12.75">
      <c r="B18" t="s">
        <v>89</v>
      </c>
    </row>
  </sheetData>
  <mergeCells count="5"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7">
      <selection activeCell="I18" sqref="I18"/>
    </sheetView>
  </sheetViews>
  <sheetFormatPr defaultColWidth="9.140625" defaultRowHeight="12.75"/>
  <cols>
    <col min="1" max="1" width="9.140625" style="1" customWidth="1"/>
    <col min="2" max="2" width="11.8515625" style="0" bestFit="1" customWidth="1"/>
    <col min="6" max="6" width="16.7109375" style="0" customWidth="1"/>
    <col min="7" max="7" width="16.28125" style="0" customWidth="1"/>
  </cols>
  <sheetData>
    <row r="1" ht="12.75">
      <c r="A1" s="7" t="s">
        <v>35</v>
      </c>
    </row>
    <row r="2" spans="1:7" ht="19.5" customHeight="1">
      <c r="A2" s="19" t="s">
        <v>6</v>
      </c>
      <c r="B2" s="19" t="s">
        <v>0</v>
      </c>
      <c r="C2" s="19" t="s">
        <v>3</v>
      </c>
      <c r="D2" s="19" t="s">
        <v>1</v>
      </c>
      <c r="E2" s="19" t="s">
        <v>2</v>
      </c>
      <c r="F2" s="19" t="s">
        <v>9</v>
      </c>
      <c r="G2" s="19"/>
    </row>
    <row r="3" spans="1:7" ht="19.5" customHeight="1">
      <c r="A3" s="19"/>
      <c r="B3" s="19"/>
      <c r="C3" s="19"/>
      <c r="D3" s="19"/>
      <c r="E3" s="19"/>
      <c r="F3" s="19"/>
      <c r="G3" s="19"/>
    </row>
    <row r="4" spans="1:5" ht="19.5" customHeight="1">
      <c r="A4"/>
      <c r="B4" t="s">
        <v>102</v>
      </c>
      <c r="C4" t="s">
        <v>103</v>
      </c>
      <c r="D4" t="s">
        <v>34</v>
      </c>
      <c r="E4" t="s">
        <v>23</v>
      </c>
    </row>
    <row r="5" spans="1:5" ht="19.5" customHeight="1">
      <c r="A5"/>
      <c r="B5" t="s">
        <v>21</v>
      </c>
      <c r="C5" t="s">
        <v>22</v>
      </c>
      <c r="D5" t="s">
        <v>20</v>
      </c>
      <c r="E5" t="s">
        <v>23</v>
      </c>
    </row>
    <row r="6" spans="1:5" ht="19.5" customHeight="1">
      <c r="A6"/>
      <c r="B6" t="s">
        <v>78</v>
      </c>
      <c r="C6" t="s">
        <v>14</v>
      </c>
      <c r="D6" t="s">
        <v>34</v>
      </c>
      <c r="E6" t="s">
        <v>23</v>
      </c>
    </row>
    <row r="7" ht="19.5" customHeight="1"/>
    <row r="8" ht="19.5" customHeight="1"/>
    <row r="9" ht="19.5" customHeight="1">
      <c r="A9" s="7" t="s">
        <v>76</v>
      </c>
    </row>
    <row r="10" spans="1:7" ht="19.5" customHeight="1">
      <c r="A10" s="19" t="s">
        <v>6</v>
      </c>
      <c r="B10" s="19" t="s">
        <v>0</v>
      </c>
      <c r="C10" s="19" t="s">
        <v>3</v>
      </c>
      <c r="D10" s="19" t="s">
        <v>1</v>
      </c>
      <c r="E10" s="19" t="s">
        <v>2</v>
      </c>
      <c r="F10" s="19" t="s">
        <v>9</v>
      </c>
      <c r="G10" s="19"/>
    </row>
    <row r="11" spans="1:7" ht="19.5" customHeight="1">
      <c r="A11" s="19"/>
      <c r="B11" s="19"/>
      <c r="C11" s="19"/>
      <c r="D11" s="19"/>
      <c r="E11" s="19"/>
      <c r="F11" s="19"/>
      <c r="G11" s="19"/>
    </row>
    <row r="12" spans="1:5" ht="19.5" customHeight="1">
      <c r="A12" s="1">
        <v>36</v>
      </c>
      <c r="B12" t="s">
        <v>110</v>
      </c>
      <c r="C12" t="s">
        <v>109</v>
      </c>
      <c r="D12" s="1" t="s">
        <v>20</v>
      </c>
      <c r="E12" s="1" t="s">
        <v>23</v>
      </c>
    </row>
    <row r="13" spans="1:5" ht="19.5" customHeight="1">
      <c r="A13" s="15">
        <v>40</v>
      </c>
      <c r="B13" t="s">
        <v>112</v>
      </c>
      <c r="C13" t="s">
        <v>111</v>
      </c>
      <c r="D13" s="1" t="s">
        <v>20</v>
      </c>
      <c r="E13" s="1" t="s">
        <v>23</v>
      </c>
    </row>
    <row r="14" spans="1:5" ht="19.5" customHeight="1">
      <c r="A14" s="1">
        <v>35</v>
      </c>
      <c r="B14" t="s">
        <v>118</v>
      </c>
      <c r="C14" t="s">
        <v>119</v>
      </c>
      <c r="D14" s="1" t="s">
        <v>20</v>
      </c>
      <c r="E14" s="1" t="s">
        <v>23</v>
      </c>
    </row>
    <row r="15" spans="1:5" ht="19.5" customHeight="1">
      <c r="A15" s="1">
        <v>32</v>
      </c>
      <c r="B15" t="s">
        <v>113</v>
      </c>
      <c r="C15" t="s">
        <v>114</v>
      </c>
      <c r="D15" s="1" t="s">
        <v>20</v>
      </c>
      <c r="E15" s="1" t="s">
        <v>30</v>
      </c>
    </row>
    <row r="16" spans="1:5" ht="19.5" customHeight="1">
      <c r="A16" s="1">
        <v>39</v>
      </c>
      <c r="B16" t="s">
        <v>18</v>
      </c>
      <c r="C16" t="s">
        <v>19</v>
      </c>
      <c r="D16" s="1" t="s">
        <v>34</v>
      </c>
      <c r="E16" s="1" t="s">
        <v>23</v>
      </c>
    </row>
    <row r="17" spans="1:5" ht="19.5" customHeight="1">
      <c r="A17" s="1">
        <v>42</v>
      </c>
      <c r="B17" t="s">
        <v>122</v>
      </c>
      <c r="C17" t="s">
        <v>123</v>
      </c>
      <c r="D17" s="1" t="s">
        <v>20</v>
      </c>
      <c r="E17" s="1" t="s">
        <v>23</v>
      </c>
    </row>
    <row r="18" spans="1:5" ht="19.5" customHeight="1">
      <c r="A18" s="1">
        <v>30</v>
      </c>
      <c r="B18" t="s">
        <v>115</v>
      </c>
      <c r="C18" t="s">
        <v>116</v>
      </c>
      <c r="D18" s="1" t="s">
        <v>144</v>
      </c>
      <c r="E18" s="1" t="s">
        <v>30</v>
      </c>
    </row>
    <row r="19" spans="1:5" ht="19.5" customHeight="1">
      <c r="A19" s="1">
        <v>31</v>
      </c>
      <c r="B19" t="s">
        <v>115</v>
      </c>
      <c r="C19" t="s">
        <v>117</v>
      </c>
      <c r="D19" s="1" t="s">
        <v>132</v>
      </c>
      <c r="E19" s="1" t="s">
        <v>23</v>
      </c>
    </row>
    <row r="20" spans="1:5" ht="19.5" customHeight="1">
      <c r="A20" s="1">
        <v>34</v>
      </c>
      <c r="B20" t="s">
        <v>106</v>
      </c>
      <c r="C20" t="s">
        <v>107</v>
      </c>
      <c r="D20" s="1" t="s">
        <v>20</v>
      </c>
      <c r="E20" s="1" t="s">
        <v>23</v>
      </c>
    </row>
    <row r="21" spans="1:5" ht="19.5" customHeight="1">
      <c r="A21" s="1">
        <v>38</v>
      </c>
      <c r="B21" t="s">
        <v>120</v>
      </c>
      <c r="C21" t="s">
        <v>121</v>
      </c>
      <c r="D21" s="1" t="s">
        <v>20</v>
      </c>
      <c r="E21" s="1" t="s">
        <v>23</v>
      </c>
    </row>
    <row r="22" spans="1:5" ht="19.5" customHeight="1">
      <c r="A22" s="1">
        <v>41</v>
      </c>
      <c r="B22" t="s">
        <v>78</v>
      </c>
      <c r="C22" t="s">
        <v>14</v>
      </c>
      <c r="D22" s="1" t="s">
        <v>34</v>
      </c>
      <c r="E22" s="1" t="s">
        <v>23</v>
      </c>
    </row>
    <row r="23" spans="1:5" ht="19.5" customHeight="1">
      <c r="A23" s="1">
        <v>37</v>
      </c>
      <c r="B23" t="s">
        <v>108</v>
      </c>
      <c r="C23" t="s">
        <v>86</v>
      </c>
      <c r="D23" s="1" t="s">
        <v>20</v>
      </c>
      <c r="E23" s="1" t="s">
        <v>23</v>
      </c>
    </row>
    <row r="24" ht="19.5" customHeight="1">
      <c r="A24"/>
    </row>
    <row r="25" ht="19.5" customHeight="1">
      <c r="A25"/>
    </row>
    <row r="26" ht="19.5" customHeight="1">
      <c r="A26"/>
    </row>
    <row r="27" ht="19.5" customHeight="1">
      <c r="A27"/>
    </row>
    <row r="28" ht="20.25" customHeight="1">
      <c r="A28"/>
    </row>
    <row r="29" ht="19.5" customHeight="1">
      <c r="A29"/>
    </row>
    <row r="30" ht="19.5" customHeight="1"/>
    <row r="31" ht="19.5" customHeight="1">
      <c r="A31" s="7" t="s">
        <v>77</v>
      </c>
    </row>
    <row r="32" spans="1:5" ht="19.5" customHeight="1">
      <c r="A32" s="19" t="s">
        <v>6</v>
      </c>
      <c r="B32" s="19" t="s">
        <v>0</v>
      </c>
      <c r="C32" s="19" t="s">
        <v>3</v>
      </c>
      <c r="D32" s="19" t="s">
        <v>1</v>
      </c>
      <c r="E32" s="19" t="s">
        <v>2</v>
      </c>
    </row>
    <row r="33" spans="1:5" ht="12.75">
      <c r="A33" s="19"/>
      <c r="B33" s="19"/>
      <c r="C33" s="19"/>
      <c r="D33" s="19"/>
      <c r="E33" s="19"/>
    </row>
    <row r="34" ht="12.75">
      <c r="A34" t="s">
        <v>89</v>
      </c>
    </row>
    <row r="35" spans="1:7" ht="12.75">
      <c r="A35"/>
      <c r="F35" s="19" t="s">
        <v>9</v>
      </c>
      <c r="G35" s="19"/>
    </row>
    <row r="36" spans="1:7" ht="12.75">
      <c r="A36"/>
      <c r="F36" s="19"/>
      <c r="G36" s="19"/>
    </row>
    <row r="37" ht="20.25" customHeight="1">
      <c r="A37"/>
    </row>
    <row r="38" ht="20.25" customHeight="1">
      <c r="A38"/>
    </row>
    <row r="39" ht="20.25" customHeight="1">
      <c r="A39"/>
    </row>
    <row r="40" ht="20.25" customHeight="1">
      <c r="A40"/>
    </row>
    <row r="41" ht="20.25" customHeight="1">
      <c r="A41"/>
    </row>
    <row r="42" ht="20.25" customHeight="1">
      <c r="A42"/>
    </row>
    <row r="43" ht="20.25" customHeight="1">
      <c r="A43"/>
    </row>
    <row r="44" ht="20.25" customHeight="1">
      <c r="A44"/>
    </row>
    <row r="45" ht="20.25" customHeight="1">
      <c r="A45"/>
    </row>
    <row r="46" ht="20.25" customHeight="1">
      <c r="A46"/>
    </row>
    <row r="47" ht="20.25" customHeight="1">
      <c r="A47"/>
    </row>
    <row r="48" ht="20.25" customHeight="1">
      <c r="A48"/>
    </row>
    <row r="49" ht="20.25" customHeight="1">
      <c r="A49"/>
    </row>
    <row r="50" ht="20.25" customHeight="1">
      <c r="A50"/>
    </row>
    <row r="51" ht="20.25" customHeight="1">
      <c r="A51"/>
    </row>
    <row r="52" ht="20.25" customHeight="1">
      <c r="A52" t="s">
        <v>89</v>
      </c>
    </row>
    <row r="53" ht="20.25" customHeight="1">
      <c r="A53"/>
    </row>
    <row r="54" ht="20.25" customHeight="1">
      <c r="A54"/>
    </row>
    <row r="55" spans="1:6" ht="20.25" customHeight="1">
      <c r="A55" s="1" t="s">
        <v>89</v>
      </c>
      <c r="F55" t="s">
        <v>89</v>
      </c>
    </row>
    <row r="56" ht="20.25" customHeight="1"/>
    <row r="57" ht="20.25" customHeight="1"/>
    <row r="58" ht="20.25" customHeight="1">
      <c r="F58" t="s">
        <v>89</v>
      </c>
    </row>
  </sheetData>
  <mergeCells count="21">
    <mergeCell ref="E32:E33"/>
    <mergeCell ref="F35:F36"/>
    <mergeCell ref="G35:G36"/>
    <mergeCell ref="A32:A33"/>
    <mergeCell ref="B32:B33"/>
    <mergeCell ref="C32:C33"/>
    <mergeCell ref="D32:D33"/>
    <mergeCell ref="E2:E3"/>
    <mergeCell ref="A10:A11"/>
    <mergeCell ref="B10:B11"/>
    <mergeCell ref="C10:C11"/>
    <mergeCell ref="D10:D11"/>
    <mergeCell ref="E10:E11"/>
    <mergeCell ref="A2:A3"/>
    <mergeCell ref="B2:B3"/>
    <mergeCell ref="C2:C3"/>
    <mergeCell ref="D2:D3"/>
    <mergeCell ref="F10:F11"/>
    <mergeCell ref="G10:G11"/>
    <mergeCell ref="F2:F3"/>
    <mergeCell ref="G2:G3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&amp;L&amp;"Arial,Bold"&amp;16START LIST&amp;C&amp;"Arial,Bold"&amp;12SCOTTISH MOGULS CHAMPIONSHIPS&amp;R&amp;"Arial,Bold"&amp;16April 18th 1999</oddHead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Bates</dc:creator>
  <cp:keywords/>
  <dc:description/>
  <cp:lastModifiedBy>Kay</cp:lastModifiedBy>
  <cp:lastPrinted>2006-03-10T10:12:22Z</cp:lastPrinted>
  <dcterms:created xsi:type="dcterms:W3CDTF">1999-02-20T16:52:30Z</dcterms:created>
  <dcterms:modified xsi:type="dcterms:W3CDTF">2006-03-11T08:02:09Z</dcterms:modified>
  <cp:category/>
  <cp:version/>
  <cp:contentType/>
  <cp:contentStatus/>
</cp:coreProperties>
</file>